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375" windowWidth="28860" windowHeight="6420" tabRatio="685" activeTab="1"/>
  </bookViews>
  <sheets>
    <sheet name="작성방법" sheetId="6" r:id="rId1"/>
    <sheet name="지원프로그램(TP)" sheetId="5" r:id="rId2"/>
    <sheet name="신청기업정보" sheetId="1" r:id="rId3"/>
    <sheet name="신청프로그램" sheetId="4" r:id="rId4"/>
    <sheet name="기업지원수혜이력" sheetId="2" r:id="rId5"/>
    <sheet name="신청양식(출력용)" sheetId="3" r:id="rId6"/>
  </sheets>
  <definedNames>
    <definedName name="_xlnm.Print_Area" localSheetId="5">'신청양식(출력용)'!$A$1:$H$53</definedName>
  </definedNames>
  <calcPr calcId="145621"/>
</workbook>
</file>

<file path=xl/calcChain.xml><?xml version="1.0" encoding="utf-8"?>
<calcChain xmlns="http://schemas.openxmlformats.org/spreadsheetml/2006/main">
  <c r="E18" i="3" l="1"/>
  <c r="H23" i="3"/>
  <c r="H22" i="3"/>
  <c r="G24" i="3"/>
  <c r="G23" i="3"/>
  <c r="G22" i="3"/>
  <c r="F24" i="3"/>
  <c r="F23" i="3"/>
  <c r="F22" i="3"/>
  <c r="E24" i="3"/>
  <c r="E23" i="3"/>
  <c r="E22" i="3"/>
  <c r="D24" i="3"/>
  <c r="D23" i="3"/>
  <c r="D22" i="3"/>
  <c r="C24" i="3"/>
  <c r="C23" i="3"/>
  <c r="C22" i="3"/>
  <c r="H20" i="3"/>
  <c r="F20" i="3"/>
  <c r="E20" i="3"/>
  <c r="C20" i="3"/>
  <c r="F19" i="3"/>
  <c r="D19" i="3"/>
  <c r="G17" i="3"/>
  <c r="C18" i="3"/>
  <c r="E17" i="3"/>
  <c r="C17" i="3"/>
  <c r="C16" i="3"/>
  <c r="E16" i="3"/>
  <c r="H16" i="3"/>
  <c r="H15" i="3"/>
  <c r="E15" i="3"/>
  <c r="C15" i="3"/>
  <c r="D47" i="3"/>
  <c r="A3" i="2"/>
  <c r="B3" i="2"/>
  <c r="A4" i="2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B2" i="2"/>
  <c r="A2" i="2"/>
  <c r="D36" i="3" s="1" a="1"/>
  <c r="D36" i="3" s="1"/>
  <c r="A3" i="4"/>
  <c r="B3" i="4"/>
  <c r="A4" i="4"/>
  <c r="B4" i="4"/>
  <c r="A5" i="4"/>
  <c r="B5" i="4"/>
  <c r="A6" i="4"/>
  <c r="B6" i="4"/>
  <c r="A7" i="4"/>
  <c r="B7" i="4"/>
  <c r="A8" i="4"/>
  <c r="B8" i="4"/>
  <c r="A9" i="4"/>
  <c r="B9" i="4"/>
  <c r="A10" i="4"/>
  <c r="B10" i="4"/>
  <c r="A11" i="4"/>
  <c r="B11" i="4"/>
  <c r="B2" i="4"/>
  <c r="A2" i="4"/>
  <c r="P5" i="1"/>
  <c r="AN5" i="1"/>
  <c r="H24" i="3" s="1"/>
  <c r="I11" i="4"/>
  <c r="L11" i="4" s="1"/>
  <c r="I10" i="4"/>
  <c r="L10" i="4" s="1"/>
  <c r="I9" i="4"/>
  <c r="L9" i="4" s="1"/>
  <c r="I8" i="4"/>
  <c r="L8" i="4" s="1"/>
  <c r="I7" i="4"/>
  <c r="L7" i="4" s="1"/>
  <c r="I6" i="4"/>
  <c r="L6" i="4" s="1"/>
  <c r="I5" i="4"/>
  <c r="L5" i="4" s="1"/>
  <c r="I4" i="4"/>
  <c r="L4" i="4" s="1"/>
  <c r="I3" i="4"/>
  <c r="L3" i="4" s="1"/>
  <c r="I2" i="4"/>
  <c r="L2" i="4" s="1"/>
  <c r="H11" i="4"/>
  <c r="H10" i="4"/>
  <c r="H9" i="4"/>
  <c r="H8" i="4"/>
  <c r="H7" i="4"/>
  <c r="H6" i="4"/>
  <c r="H5" i="4"/>
  <c r="H4" i="4"/>
  <c r="H3" i="4"/>
  <c r="H2" i="4"/>
  <c r="G11" i="4"/>
  <c r="G10" i="4"/>
  <c r="G9" i="4"/>
  <c r="G8" i="4"/>
  <c r="G7" i="4"/>
  <c r="G6" i="4"/>
  <c r="G5" i="4"/>
  <c r="G2" i="4"/>
  <c r="F11" i="4"/>
  <c r="F10" i="4"/>
  <c r="F9" i="4"/>
  <c r="F8" i="4"/>
  <c r="F7" i="4"/>
  <c r="F6" i="4"/>
  <c r="F5" i="4"/>
  <c r="F4" i="4"/>
  <c r="F3" i="4"/>
  <c r="F2" i="4"/>
  <c r="E11" i="4"/>
  <c r="E10" i="4"/>
  <c r="E9" i="4"/>
  <c r="E8" i="4"/>
  <c r="E7" i="4"/>
  <c r="E6" i="4"/>
  <c r="E5" i="4"/>
  <c r="E4" i="4"/>
  <c r="E3" i="4"/>
  <c r="E2" i="4"/>
  <c r="G4" i="4"/>
  <c r="G3" i="4"/>
  <c r="B26" i="3" l="1"/>
  <c r="F37" i="3" a="1"/>
  <c r="F37" i="3" s="1"/>
  <c r="G50" i="3"/>
  <c r="G49" i="3"/>
  <c r="B3" i="3"/>
  <c r="F26" i="3"/>
  <c r="D28" i="3" a="1"/>
  <c r="D28" i="3" s="1"/>
  <c r="D26" i="3"/>
  <c r="D32" i="3" a="1"/>
  <c r="D32" i="3" s="1"/>
  <c r="H30" i="3" a="1"/>
  <c r="H30" i="3" s="1"/>
  <c r="H34" i="3" a="1"/>
  <c r="H34" i="3" s="1"/>
  <c r="F29" i="3" a="1"/>
  <c r="F29" i="3" s="1"/>
  <c r="G41" i="3" a="1"/>
  <c r="G41" i="3" s="1"/>
  <c r="F33" i="3" a="1"/>
  <c r="F33" i="3" s="1"/>
  <c r="H38" i="3" a="1"/>
  <c r="H38" i="3" s="1"/>
  <c r="H42" i="3" a="1"/>
  <c r="H42" i="3" s="1"/>
  <c r="C28" i="3" a="1"/>
  <c r="C28" i="3" s="1"/>
  <c r="E33" i="3" a="1"/>
  <c r="E33" i="3" s="1"/>
  <c r="G38" i="3" a="1"/>
  <c r="G38" i="3" s="1"/>
  <c r="F30" i="3" a="1"/>
  <c r="F30" i="3" s="1"/>
  <c r="D33" i="3" a="1"/>
  <c r="D33" i="3" s="1"/>
  <c r="H35" i="3" a="1"/>
  <c r="H35" i="3" s="1"/>
  <c r="F38" i="3" a="1"/>
  <c r="F38" i="3" s="1"/>
  <c r="D41" i="3" a="1"/>
  <c r="D41" i="3" s="1"/>
  <c r="C29" i="3" a="1"/>
  <c r="C29" i="3" s="1"/>
  <c r="G31" i="3" a="1"/>
  <c r="G31" i="3" s="1"/>
  <c r="C33" i="3" a="1"/>
  <c r="C33" i="3" s="1"/>
  <c r="E34" i="3" a="1"/>
  <c r="E34" i="3" s="1"/>
  <c r="G35" i="3" a="1"/>
  <c r="G35" i="3" s="1"/>
  <c r="C37" i="3" a="1"/>
  <c r="C37" i="3" s="1"/>
  <c r="E38" i="3" a="1"/>
  <c r="E38" i="3" s="1"/>
  <c r="G39" i="3" a="1"/>
  <c r="G39" i="3" s="1"/>
  <c r="C41" i="3" a="1"/>
  <c r="C41" i="3" s="1"/>
  <c r="E42" i="3" a="1"/>
  <c r="E42" i="3" s="1"/>
  <c r="F41" i="3" a="1"/>
  <c r="F41" i="3" s="1"/>
  <c r="G30" i="3" a="1"/>
  <c r="G30" i="3" s="1"/>
  <c r="E37" i="3" a="1"/>
  <c r="E37" i="3" s="1"/>
  <c r="G42" i="3" a="1"/>
  <c r="G42" i="3" s="1"/>
  <c r="H31" i="3" a="1"/>
  <c r="H31" i="3" s="1"/>
  <c r="F34" i="3" a="1"/>
  <c r="F34" i="3" s="1"/>
  <c r="D37" i="3" a="1"/>
  <c r="D37" i="3" s="1"/>
  <c r="H39" i="3" a="1"/>
  <c r="H39" i="3" s="1"/>
  <c r="F42" i="3" a="1"/>
  <c r="F42" i="3" s="1"/>
  <c r="E30" i="3" a="1"/>
  <c r="E30" i="3" s="1"/>
  <c r="H28" i="3" a="1"/>
  <c r="H28" i="3" s="1"/>
  <c r="D30" i="3" a="1"/>
  <c r="D30" i="3" s="1"/>
  <c r="F31" i="3" a="1"/>
  <c r="F31" i="3" s="1"/>
  <c r="H32" i="3" a="1"/>
  <c r="H32" i="3" s="1"/>
  <c r="D34" i="3" a="1"/>
  <c r="D34" i="3" s="1"/>
  <c r="F35" i="3" a="1"/>
  <c r="F35" i="3" s="1"/>
  <c r="H36" i="3" a="1"/>
  <c r="H36" i="3" s="1"/>
  <c r="D38" i="3" a="1"/>
  <c r="D38" i="3" s="1"/>
  <c r="F39" i="3" a="1"/>
  <c r="F39" i="3" s="1"/>
  <c r="H40" i="3" a="1"/>
  <c r="H40" i="3" s="1"/>
  <c r="D42" i="3" a="1"/>
  <c r="D42" i="3" s="1"/>
  <c r="E29" i="3" a="1"/>
  <c r="E29" i="3" s="1"/>
  <c r="G34" i="3" a="1"/>
  <c r="G34" i="3" s="1"/>
  <c r="C40" i="3" a="1"/>
  <c r="C40" i="3" s="1"/>
  <c r="D29" i="3" a="1"/>
  <c r="D29" i="3" s="1"/>
  <c r="C30" i="3" a="1"/>
  <c r="C30" i="3" s="1"/>
  <c r="G32" i="3" a="1"/>
  <c r="G32" i="3" s="1"/>
  <c r="E35" i="3" a="1"/>
  <c r="E35" i="3" s="1"/>
  <c r="C38" i="3" a="1"/>
  <c r="C38" i="3" s="1"/>
  <c r="G40" i="3" a="1"/>
  <c r="G40" i="3" s="1"/>
  <c r="F28" i="3" a="1"/>
  <c r="F28" i="3" s="1"/>
  <c r="H29" i="3" a="1"/>
  <c r="H29" i="3" s="1"/>
  <c r="D31" i="3" a="1"/>
  <c r="D31" i="3" s="1"/>
  <c r="F32" i="3" a="1"/>
  <c r="F32" i="3" s="1"/>
  <c r="H33" i="3" a="1"/>
  <c r="H33" i="3" s="1"/>
  <c r="D35" i="3" a="1"/>
  <c r="D35" i="3" s="1"/>
  <c r="F36" i="3" a="1"/>
  <c r="F36" i="3" s="1"/>
  <c r="H37" i="3" a="1"/>
  <c r="H37" i="3" s="1"/>
  <c r="D39" i="3" a="1"/>
  <c r="D39" i="3" s="1"/>
  <c r="F40" i="3" a="1"/>
  <c r="F40" i="3" s="1"/>
  <c r="H41" i="3" a="1"/>
  <c r="H41" i="3" s="1"/>
  <c r="D40" i="3" a="1"/>
  <c r="D40" i="3" s="1"/>
  <c r="C32" i="3" a="1"/>
  <c r="C32" i="3" s="1"/>
  <c r="C36" i="3" a="1"/>
  <c r="C36" i="3" s="1"/>
  <c r="E41" i="3" a="1"/>
  <c r="E41" i="3" s="1"/>
  <c r="G28" i="3" a="1"/>
  <c r="G28" i="3" s="1"/>
  <c r="E31" i="3" a="1"/>
  <c r="E31" i="3" s="1"/>
  <c r="C34" i="3" a="1"/>
  <c r="C34" i="3" s="1"/>
  <c r="G36" i="3" a="1"/>
  <c r="G36" i="3" s="1"/>
  <c r="E39" i="3" a="1"/>
  <c r="E39" i="3" s="1"/>
  <c r="C42" i="3" a="1"/>
  <c r="C42" i="3" s="1"/>
  <c r="E28" i="3" a="1"/>
  <c r="E28" i="3" s="1"/>
  <c r="G29" i="3" a="1"/>
  <c r="G29" i="3" s="1"/>
  <c r="C31" i="3" a="1"/>
  <c r="C31" i="3" s="1"/>
  <c r="E32" i="3" a="1"/>
  <c r="E32" i="3" s="1"/>
  <c r="G33" i="3" a="1"/>
  <c r="G33" i="3" s="1"/>
  <c r="C35" i="3" a="1"/>
  <c r="C35" i="3" s="1"/>
  <c r="E36" i="3" a="1"/>
  <c r="E36" i="3" s="1"/>
  <c r="G37" i="3" a="1"/>
  <c r="G37" i="3" s="1"/>
  <c r="C39" i="3" a="1"/>
  <c r="C39" i="3" s="1"/>
  <c r="E40" i="3" a="1"/>
  <c r="E40" i="3" s="1"/>
  <c r="H11" i="3" a="1"/>
  <c r="H11" i="3" s="1"/>
  <c r="H12" i="3" a="1"/>
  <c r="H12" i="3" s="1"/>
  <c r="C14" i="3" a="1"/>
  <c r="C14" i="3" s="1"/>
  <c r="E12" i="3" a="1"/>
  <c r="E12" i="3" s="1"/>
  <c r="G10" i="3" a="1"/>
  <c r="G10" i="3" s="1"/>
  <c r="D9" i="3" a="1"/>
  <c r="D9" i="3" s="1"/>
  <c r="C6" i="3" a="1"/>
  <c r="C6" i="3" s="1"/>
  <c r="F7" i="3" a="1"/>
  <c r="F7" i="3" s="1"/>
  <c r="F10" i="3" a="1"/>
  <c r="F10" i="3" s="1"/>
  <c r="F5" i="3" a="1"/>
  <c r="F5" i="3" s="1"/>
  <c r="C12" i="3" a="1"/>
  <c r="C12" i="3" s="1"/>
  <c r="C7" i="3" a="1"/>
  <c r="C7" i="3" s="1"/>
  <c r="D10" i="3" a="1"/>
  <c r="D10" i="3" s="1"/>
  <c r="G11" i="3" a="1"/>
  <c r="G11" i="3" s="1"/>
  <c r="E13" i="3" a="1"/>
  <c r="E13" i="3" s="1"/>
  <c r="H8" i="3" a="1"/>
  <c r="H8" i="3" s="1"/>
  <c r="C9" i="3" a="1"/>
  <c r="C9" i="3" s="1"/>
  <c r="H10" i="3" a="1"/>
  <c r="H10" i="3" s="1"/>
  <c r="E10" i="3" a="1"/>
  <c r="E10" i="3" s="1"/>
  <c r="E5" i="3" a="1"/>
  <c r="E5" i="3" s="1"/>
  <c r="G6" i="3" a="1"/>
  <c r="G6" i="3" s="1"/>
  <c r="F11" i="3" a="1"/>
  <c r="F11" i="3" s="1"/>
  <c r="H7" i="3" a="1"/>
  <c r="H7" i="3" s="1"/>
  <c r="F6" i="3" a="1"/>
  <c r="F6" i="3" s="1"/>
  <c r="D8" i="3" a="1"/>
  <c r="D8" i="3" s="1"/>
  <c r="G9" i="3" a="1"/>
  <c r="G9" i="3" s="1"/>
  <c r="E11" i="3" a="1"/>
  <c r="E11" i="3" s="1"/>
  <c r="C13" i="3" a="1"/>
  <c r="C13" i="3" s="1"/>
  <c r="F14" i="3" a="1"/>
  <c r="F14" i="3" s="1"/>
  <c r="H14" i="3" a="1"/>
  <c r="H14" i="3" s="1"/>
  <c r="H6" i="3" a="1"/>
  <c r="H6" i="3" s="1"/>
  <c r="G5" i="3" a="1"/>
  <c r="G5" i="3" s="1"/>
  <c r="D12" i="3" a="1"/>
  <c r="D12" i="3" s="1"/>
  <c r="D7" i="3" a="1"/>
  <c r="D7" i="3" s="1"/>
  <c r="F13" i="3" a="1"/>
  <c r="F13" i="3" s="1"/>
  <c r="F8" i="3" a="1"/>
  <c r="F8" i="3" s="1"/>
  <c r="C10" i="3" a="1"/>
  <c r="C10" i="3" s="1"/>
  <c r="G14" i="3" a="1"/>
  <c r="G14" i="3" s="1"/>
  <c r="E6" i="3" a="1"/>
  <c r="E6" i="3" s="1"/>
  <c r="C8" i="3" a="1"/>
  <c r="C8" i="3" s="1"/>
  <c r="F9" i="3" a="1"/>
  <c r="F9" i="3" s="1"/>
  <c r="D11" i="3" a="1"/>
  <c r="D11" i="3" s="1"/>
  <c r="G12" i="3" a="1"/>
  <c r="G12" i="3" s="1"/>
  <c r="E14" i="3" a="1"/>
  <c r="E14" i="3" s="1"/>
  <c r="H13" i="3" a="1"/>
  <c r="H13" i="3" s="1"/>
  <c r="H5" i="3" a="1"/>
  <c r="H5" i="3" s="1"/>
  <c r="E7" i="3" a="1"/>
  <c r="E7" i="3" s="1"/>
  <c r="G13" i="3" a="1"/>
  <c r="G13" i="3" s="1"/>
  <c r="G8" i="3" a="1"/>
  <c r="G8" i="3" s="1"/>
  <c r="H9" i="3" a="1"/>
  <c r="H9" i="3" s="1"/>
  <c r="D5" i="3" a="1"/>
  <c r="D5" i="3" s="1"/>
  <c r="E8" i="3" a="1"/>
  <c r="E8" i="3" s="1"/>
  <c r="D13" i="3" a="1"/>
  <c r="D13" i="3" s="1"/>
  <c r="C5" i="3" a="1"/>
  <c r="C5" i="3" s="1"/>
  <c r="D6" i="3" a="1"/>
  <c r="D6" i="3" s="1"/>
  <c r="G7" i="3" a="1"/>
  <c r="G7" i="3" s="1"/>
  <c r="E9" i="3" a="1"/>
  <c r="E9" i="3" s="1"/>
  <c r="C11" i="3" a="1"/>
  <c r="C11" i="3" s="1"/>
  <c r="F12" i="3" a="1"/>
  <c r="F12" i="3" s="1"/>
  <c r="D14" i="3" a="1"/>
  <c r="D14" i="3" s="1"/>
  <c r="H26" i="3" l="1"/>
</calcChain>
</file>

<file path=xl/comments1.xml><?xml version="1.0" encoding="utf-8"?>
<comments xmlns="http://schemas.openxmlformats.org/spreadsheetml/2006/main">
  <authors>
    <author>Windows 사용자</author>
  </authors>
  <commentList>
    <comment ref="P4" authorId="0">
      <text>
        <r>
          <rPr>
            <sz val="9"/>
            <color indexed="81"/>
            <rFont val="돋움"/>
            <family val="3"/>
            <charset val="129"/>
          </rPr>
          <t>자동계산
계</t>
        </r>
        <r>
          <rPr>
            <sz val="9"/>
            <color indexed="81"/>
            <rFont val="Tahoma"/>
            <family val="2"/>
          </rPr>
          <t>=</t>
        </r>
        <r>
          <rPr>
            <sz val="9"/>
            <color indexed="81"/>
            <rFont val="돋움"/>
            <family val="3"/>
            <charset val="129"/>
          </rPr>
          <t>연구직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생산직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D1" authorId="0">
      <text>
        <r>
          <rPr>
            <sz val="9"/>
            <color indexed="81"/>
            <rFont val="돋움"/>
            <family val="3"/>
            <charset val="129"/>
          </rPr>
          <t>지원프로그램</t>
        </r>
        <r>
          <rPr>
            <sz val="9"/>
            <color indexed="81"/>
            <rFont val="Tahoma"/>
            <family val="2"/>
          </rPr>
          <t>(TPP)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A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프로그램관리번호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  <comment ref="J1" authorId="0">
      <text>
        <r>
          <rPr>
            <sz val="9"/>
            <color indexed="81"/>
            <rFont val="돋움"/>
            <family val="3"/>
            <charset val="129"/>
          </rPr>
          <t>지원받고자하는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제품명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서비스명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>
      <text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프로그램의</t>
        </r>
        <r>
          <rPr>
            <sz val="9"/>
            <color indexed="81"/>
            <rFont val="Tahoma"/>
            <family val="2"/>
          </rPr>
          <t xml:space="preserve"> H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지원금액한도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천원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이내로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<sst xmlns="http://schemas.openxmlformats.org/spreadsheetml/2006/main" count="693" uniqueCount="382">
  <si>
    <t>2014년</t>
  </si>
  <si>
    <t>2015년</t>
  </si>
  <si>
    <t>산업분야</t>
    <phoneticPr fontId="1" type="noConversion"/>
  </si>
  <si>
    <t>프로그램</t>
    <phoneticPr fontId="1" type="noConversion"/>
  </si>
  <si>
    <t>지원기관명</t>
    <phoneticPr fontId="1" type="noConversion"/>
  </si>
  <si>
    <t>지원희망
우선순위</t>
    <phoneticPr fontId="1" type="noConversion"/>
  </si>
  <si>
    <t>신청기업 기본정보</t>
    <phoneticPr fontId="1" type="noConversion"/>
  </si>
  <si>
    <t>기업명</t>
    <phoneticPr fontId="1" type="noConversion"/>
  </si>
  <si>
    <t>대표자 성명</t>
    <phoneticPr fontId="1" type="noConversion"/>
  </si>
  <si>
    <t>기업형태</t>
    <phoneticPr fontId="1" type="noConversion"/>
  </si>
  <si>
    <t>기업부담금</t>
    <phoneticPr fontId="1" type="noConversion"/>
  </si>
  <si>
    <t>KSIC 코드</t>
    <phoneticPr fontId="1" type="noConversion"/>
  </si>
  <si>
    <t>주생산품</t>
    <phoneticPr fontId="1" type="noConversion"/>
  </si>
  <si>
    <t>기업부설연구소</t>
    <phoneticPr fontId="1" type="noConversion"/>
  </si>
  <si>
    <t>실무담당자</t>
    <phoneticPr fontId="1" type="noConversion"/>
  </si>
  <si>
    <t>성명</t>
    <phoneticPr fontId="1" type="noConversion"/>
  </si>
  <si>
    <t>전화</t>
    <phoneticPr fontId="1" type="noConversion"/>
  </si>
  <si>
    <t>휴대전화</t>
    <phoneticPr fontId="1" type="noConversion"/>
  </si>
  <si>
    <t>E-MAIL</t>
    <phoneticPr fontId="1" type="noConversion"/>
  </si>
  <si>
    <t>신청기업 주요현황</t>
    <phoneticPr fontId="1" type="noConversion"/>
  </si>
  <si>
    <t>주요수출국</t>
    <phoneticPr fontId="1" type="noConversion"/>
  </si>
  <si>
    <t>주요수출품목</t>
    <phoneticPr fontId="1" type="noConversion"/>
  </si>
  <si>
    <t>2013년</t>
    <phoneticPr fontId="1" type="noConversion"/>
  </si>
  <si>
    <t>계</t>
    <phoneticPr fontId="1" type="noConversion"/>
  </si>
  <si>
    <t>지원 프로그램</t>
    <phoneticPr fontId="1" type="noConversion"/>
  </si>
  <si>
    <t>지원기관</t>
    <phoneticPr fontId="1" type="noConversion"/>
  </si>
  <si>
    <t>지원금액(천원)</t>
    <phoneticPr fontId="1" type="noConversion"/>
  </si>
  <si>
    <t>형태</t>
    <phoneticPr fontId="1" type="noConversion"/>
  </si>
  <si>
    <t>주소(도로명 주소)</t>
    <phoneticPr fontId="1" type="noConversion"/>
  </si>
  <si>
    <t>우편번호
(00000)</t>
    <phoneticPr fontId="1" type="noConversion"/>
  </si>
  <si>
    <t>사업자등록번호
(000-00-00000)</t>
    <phoneticPr fontId="1" type="noConversion"/>
  </si>
  <si>
    <t>법인등록번호
(000000-0000000)</t>
    <phoneticPr fontId="1" type="noConversion"/>
  </si>
  <si>
    <t>연구직</t>
    <phoneticPr fontId="1" type="noConversion"/>
  </si>
  <si>
    <t>생산직</t>
    <phoneticPr fontId="1" type="noConversion"/>
  </si>
  <si>
    <t>기타</t>
    <phoneticPr fontId="1" type="noConversion"/>
  </si>
  <si>
    <t>종업원수(명)</t>
    <phoneticPr fontId="1" type="noConversion"/>
  </si>
  <si>
    <t>연구개발비(쳔원)</t>
    <phoneticPr fontId="1" type="noConversion"/>
  </si>
  <si>
    <t>수출액(천원)</t>
    <phoneticPr fontId="1" type="noConversion"/>
  </si>
  <si>
    <t>매출액(내수+수출)(천원)</t>
    <phoneticPr fontId="1" type="noConversion"/>
  </si>
  <si>
    <t>설립일
(yyyymmdd)</t>
    <phoneticPr fontId="1" type="noConversion"/>
  </si>
  <si>
    <t>설립일자
(yyyymmdd)</t>
    <phoneticPr fontId="1" type="noConversion"/>
  </si>
  <si>
    <t>고용현황(명)</t>
    <phoneticPr fontId="1" type="noConversion"/>
  </si>
  <si>
    <t>지원유형</t>
    <phoneticPr fontId="1" type="noConversion"/>
  </si>
  <si>
    <t>프로그램명</t>
    <phoneticPr fontId="1" type="noConversion"/>
  </si>
  <si>
    <t>지원내용</t>
    <phoneticPr fontId="1" type="noConversion"/>
  </si>
  <si>
    <t>충남</t>
    <phoneticPr fontId="1" type="noConversion"/>
  </si>
  <si>
    <t>지역명</t>
    <phoneticPr fontId="1" type="noConversion"/>
  </si>
  <si>
    <t>지역코드</t>
    <phoneticPr fontId="1" type="noConversion"/>
  </si>
  <si>
    <t>강원</t>
    <phoneticPr fontId="1" type="noConversion"/>
  </si>
  <si>
    <t>충북</t>
    <phoneticPr fontId="1" type="noConversion"/>
  </si>
  <si>
    <t>대전</t>
    <phoneticPr fontId="1" type="noConversion"/>
  </si>
  <si>
    <t>대구</t>
    <phoneticPr fontId="1" type="noConversion"/>
  </si>
  <si>
    <t>경북</t>
    <phoneticPr fontId="1" type="noConversion"/>
  </si>
  <si>
    <t>제주</t>
    <phoneticPr fontId="1" type="noConversion"/>
  </si>
  <si>
    <t>광주</t>
    <phoneticPr fontId="1" type="noConversion"/>
  </si>
  <si>
    <t>전북</t>
    <phoneticPr fontId="1" type="noConversion"/>
  </si>
  <si>
    <t>전남</t>
    <phoneticPr fontId="1" type="noConversion"/>
  </si>
  <si>
    <t>부산</t>
    <phoneticPr fontId="1" type="noConversion"/>
  </si>
  <si>
    <t>울산</t>
    <phoneticPr fontId="1" type="noConversion"/>
  </si>
  <si>
    <t>경남</t>
    <phoneticPr fontId="1" type="noConversion"/>
  </si>
  <si>
    <t>세종</t>
    <phoneticPr fontId="1" type="noConversion"/>
  </si>
  <si>
    <t>cn</t>
  </si>
  <si>
    <t>cb</t>
  </si>
  <si>
    <t>dj</t>
  </si>
  <si>
    <t>dg</t>
  </si>
  <si>
    <t>gb</t>
  </si>
  <si>
    <t>jj</t>
  </si>
  <si>
    <t>kw</t>
  </si>
  <si>
    <t>gj</t>
  </si>
  <si>
    <t>jb</t>
  </si>
  <si>
    <t>jn</t>
  </si>
  <si>
    <t>bs</t>
  </si>
  <si>
    <t>us</t>
  </si>
  <si>
    <t>gn</t>
  </si>
  <si>
    <t>sj</t>
  </si>
  <si>
    <t>프로그램
관리번호</t>
    <phoneticPr fontId="1" type="noConversion"/>
  </si>
  <si>
    <t>사업자등록번호</t>
    <phoneticPr fontId="1" type="noConversion"/>
  </si>
  <si>
    <t>신청금액(천원)</t>
    <phoneticPr fontId="1" type="noConversion"/>
  </si>
  <si>
    <t>사업화지원</t>
    <phoneticPr fontId="1" type="noConversion"/>
  </si>
  <si>
    <t>장비교육</t>
    <phoneticPr fontId="1" type="noConversion"/>
  </si>
  <si>
    <t>123-45-67890</t>
    <phoneticPr fontId="1" type="noConversion"/>
  </si>
  <si>
    <t>가나다</t>
    <phoneticPr fontId="1" type="noConversion"/>
  </si>
  <si>
    <t>123456-1234567</t>
    <phoneticPr fontId="1" type="noConversion"/>
  </si>
  <si>
    <t>유시진</t>
    <phoneticPr fontId="1" type="noConversion"/>
  </si>
  <si>
    <t>법인</t>
  </si>
  <si>
    <t>조명</t>
    <phoneticPr fontId="1" type="noConversion"/>
  </si>
  <si>
    <t>연구소</t>
  </si>
  <si>
    <t>서대영</t>
    <phoneticPr fontId="1" type="noConversion"/>
  </si>
  <si>
    <t>02-1234-1234</t>
    <phoneticPr fontId="1" type="noConversion"/>
  </si>
  <si>
    <t>010-1234-1234</t>
    <phoneticPr fontId="1" type="noConversion"/>
  </si>
  <si>
    <t>aaa@aa.aa.aa</t>
    <phoneticPr fontId="1" type="noConversion"/>
  </si>
  <si>
    <t>미국</t>
    <phoneticPr fontId="1" type="noConversion"/>
  </si>
  <si>
    <t>중국</t>
    <phoneticPr fontId="1" type="noConversion"/>
  </si>
  <si>
    <t>시제품제작</t>
    <phoneticPr fontId="1" type="noConversion"/>
  </si>
  <si>
    <t>제품고급화</t>
    <phoneticPr fontId="1" type="noConversion"/>
  </si>
  <si>
    <t>OO테크노파크</t>
    <phoneticPr fontId="1" type="noConversion"/>
  </si>
  <si>
    <t>OO대학교</t>
    <phoneticPr fontId="1" type="noConversion"/>
  </si>
  <si>
    <t>지원기간
(yyyymmdd~yyyymmdd)</t>
    <phoneticPr fontId="1" type="noConversion"/>
  </si>
  <si>
    <t>20141115~20150228</t>
    <phoneticPr fontId="1" type="noConversion"/>
  </si>
  <si>
    <t>20150701~20150831</t>
    <phoneticPr fontId="1" type="noConversion"/>
  </si>
  <si>
    <t>20151201~20160331</t>
    <phoneticPr fontId="1" type="noConversion"/>
  </si>
  <si>
    <t>kw_16_002</t>
  </si>
  <si>
    <t>kw_16_003</t>
  </si>
  <si>
    <t xml:space="preserve"> - 위의 3개 시트에서 모든 정보를 입력 후 신청양식(출력용)으로 신청서 대체 가능</t>
    <phoneticPr fontId="1" type="noConversion"/>
  </si>
  <si>
    <t>소재지역</t>
    <phoneticPr fontId="1" type="noConversion"/>
  </si>
  <si>
    <t>산업명</t>
    <phoneticPr fontId="1" type="noConversion"/>
  </si>
  <si>
    <t>제품명(서비스명)</t>
  </si>
  <si>
    <t>제품명(서비스명)</t>
    <phoneticPr fontId="1" type="noConversion"/>
  </si>
  <si>
    <t>서울시 강남구 테헤란로 305</t>
    <phoneticPr fontId="1" type="noConversion"/>
  </si>
  <si>
    <t>강원</t>
  </si>
  <si>
    <t>aaa</t>
    <phoneticPr fontId="1" type="noConversion"/>
  </si>
  <si>
    <t>bbb</t>
    <phoneticPr fontId="1" type="noConversion"/>
  </si>
  <si>
    <t>ccc</t>
    <phoneticPr fontId="1" type="noConversion"/>
  </si>
  <si>
    <t>바이오의약</t>
    <phoneticPr fontId="1" type="noConversion"/>
  </si>
  <si>
    <t>자동차부품</t>
    <phoneticPr fontId="1" type="noConversion"/>
  </si>
  <si>
    <t>인쇄전자</t>
    <phoneticPr fontId="1" type="noConversion"/>
  </si>
  <si>
    <t>aa</t>
    <phoneticPr fontId="1" type="noConversion"/>
  </si>
  <si>
    <t>bb</t>
    <phoneticPr fontId="1" type="noConversion"/>
  </si>
  <si>
    <t>cc</t>
    <phoneticPr fontId="1" type="noConversion"/>
  </si>
  <si>
    <t>aaaa</t>
    <phoneticPr fontId="1" type="noConversion"/>
  </si>
  <si>
    <t>bbbb</t>
    <phoneticPr fontId="1" type="noConversion"/>
  </si>
  <si>
    <t>cccc</t>
    <phoneticPr fontId="1" type="noConversion"/>
  </si>
  <si>
    <t>기업부담금비율(%)</t>
    <phoneticPr fontId="1" type="noConversion"/>
  </si>
  <si>
    <t>지원금액한도
(천원)</t>
    <phoneticPr fontId="1" type="noConversion"/>
  </si>
  <si>
    <t>일련번호</t>
    <phoneticPr fontId="1" type="noConversion"/>
  </si>
  <si>
    <t>작성 방법</t>
    <phoneticPr fontId="1" type="noConversion"/>
  </si>
  <si>
    <t xml:space="preserve"> </t>
    <phoneticPr fontId="1" type="noConversion"/>
  </si>
  <si>
    <t>기업지원서비스사업 수혜기업 지원신청서</t>
    <phoneticPr fontId="1" type="noConversion"/>
  </si>
  <si>
    <t>소재지역</t>
    <phoneticPr fontId="1" type="noConversion"/>
  </si>
  <si>
    <t>신청
프로그램</t>
    <phoneticPr fontId="1" type="noConversion"/>
  </si>
  <si>
    <t>지원희망우선순위</t>
    <phoneticPr fontId="1" type="noConversion"/>
  </si>
  <si>
    <t>대표산업분야</t>
    <phoneticPr fontId="1" type="noConversion"/>
  </si>
  <si>
    <t>신청프로그램</t>
    <phoneticPr fontId="1" type="noConversion"/>
  </si>
  <si>
    <t>지원기관명</t>
    <phoneticPr fontId="1" type="noConversion"/>
  </si>
  <si>
    <t>제품명(서비스명)</t>
    <phoneticPr fontId="1" type="noConversion"/>
  </si>
  <si>
    <t>신청금액(천원)</t>
    <phoneticPr fontId="1" type="noConversion"/>
  </si>
  <si>
    <t>기업부담금(천원)</t>
    <phoneticPr fontId="1" type="noConversion"/>
  </si>
  <si>
    <t>신청기업
기본정보</t>
    <phoneticPr fontId="1" type="noConversion"/>
  </si>
  <si>
    <t>기업명</t>
    <phoneticPr fontId="1" type="noConversion"/>
  </si>
  <si>
    <t>대표자 성명</t>
    <phoneticPr fontId="1" type="noConversion"/>
  </si>
  <si>
    <t>유형</t>
    <phoneticPr fontId="1" type="noConversion"/>
  </si>
  <si>
    <t>설립일</t>
    <phoneticPr fontId="1" type="noConversion"/>
  </si>
  <si>
    <t>기업형태</t>
    <phoneticPr fontId="1" type="noConversion"/>
  </si>
  <si>
    <t>사업자등록번호</t>
    <phoneticPr fontId="1" type="noConversion"/>
  </si>
  <si>
    <t>법인등록번호</t>
    <phoneticPr fontId="1" type="noConversion"/>
  </si>
  <si>
    <t>주생산품</t>
    <phoneticPr fontId="1" type="noConversion"/>
  </si>
  <si>
    <t>KSIC코드</t>
    <phoneticPr fontId="1" type="noConversion"/>
  </si>
  <si>
    <t>주소</t>
    <phoneticPr fontId="1" type="noConversion"/>
  </si>
  <si>
    <t>우편번호</t>
    <phoneticPr fontId="1" type="noConversion"/>
  </si>
  <si>
    <t>상세주소</t>
    <phoneticPr fontId="1" type="noConversion"/>
  </si>
  <si>
    <t>실무담당자</t>
    <phoneticPr fontId="1" type="noConversion"/>
  </si>
  <si>
    <t>성명</t>
    <phoneticPr fontId="1" type="noConversion"/>
  </si>
  <si>
    <t>연락처(전화/휴대전화)</t>
    <phoneticPr fontId="1" type="noConversion"/>
  </si>
  <si>
    <t>E-mail</t>
    <phoneticPr fontId="1" type="noConversion"/>
  </si>
  <si>
    <t>신청기업
주요현황</t>
    <phoneticPr fontId="1" type="noConversion"/>
  </si>
  <si>
    <t>년도</t>
    <phoneticPr fontId="1" type="noConversion"/>
  </si>
  <si>
    <t>매출액(내수+수출)</t>
    <phoneticPr fontId="1" type="noConversion"/>
  </si>
  <si>
    <t>수출액</t>
    <phoneticPr fontId="1" type="noConversion"/>
  </si>
  <si>
    <t>주요수출품목</t>
    <phoneticPr fontId="1" type="noConversion"/>
  </si>
  <si>
    <t>주요수출국</t>
    <phoneticPr fontId="1" type="noConversion"/>
  </si>
  <si>
    <t>연구개발비</t>
    <phoneticPr fontId="1" type="noConversion"/>
  </si>
  <si>
    <t>종업원수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</si>
  <si>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</si>
  <si>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</si>
  <si>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</si>
  <si>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고용현황</t>
    <phoneticPr fontId="1" type="noConversion"/>
  </si>
  <si>
    <t>연구인력</t>
    <phoneticPr fontId="1" type="noConversion"/>
  </si>
  <si>
    <t>생산인력</t>
    <phoneticPr fontId="1" type="noConversion"/>
  </si>
  <si>
    <t>기타인력</t>
    <phoneticPr fontId="1" type="noConversion"/>
  </si>
  <si>
    <t>계</t>
    <phoneticPr fontId="1" type="noConversion"/>
  </si>
  <si>
    <t>최근 2년 내
기업지원 
수혜이력</t>
    <phoneticPr fontId="1" type="noConversion"/>
  </si>
  <si>
    <t>일련번호</t>
    <phoneticPr fontId="1" type="noConversion"/>
  </si>
  <si>
    <t>지원프로그램</t>
    <phoneticPr fontId="1" type="noConversion"/>
  </si>
  <si>
    <t>지원기간</t>
    <phoneticPr fontId="1" type="noConversion"/>
  </si>
  <si>
    <t>지원금액(천원)</t>
    <phoneticPr fontId="1" type="noConversion"/>
  </si>
  <si>
    <t>상기 내용과 같이 해당 사업의 수혜기업으로 신청합니다. 
아울러, 수혜기업 선정 과정에서 지원 중복성 및 적정성 검토 등을 위한 기업정보 및 개인정보 활용에 동의합니다.</t>
    <phoneticPr fontId="1" type="noConversion"/>
  </si>
  <si>
    <t xml:space="preserve">신청기업 : </t>
    <phoneticPr fontId="1" type="noConversion"/>
  </si>
  <si>
    <t xml:space="preserve">대표자 : </t>
    <phoneticPr fontId="1" type="noConversion"/>
  </si>
  <si>
    <t>(인)</t>
    <phoneticPr fontId="1" type="noConversion"/>
  </si>
  <si>
    <t>ㅇㅇ테크노파크원장(수행기관의 장) 귀하</t>
    <phoneticPr fontId="1" type="noConversion"/>
  </si>
  <si>
    <r>
      <t xml:space="preserve">기업부설연구소
</t>
    </r>
    <r>
      <rPr>
        <sz val="11"/>
        <color theme="1"/>
        <rFont val="맑은 고딕"/>
        <family val="3"/>
        <charset val="129"/>
        <scheme val="minor"/>
      </rPr>
      <t>(KOITA 인정서에 한함)</t>
    </r>
    <phoneticPr fontId="1" type="noConversion"/>
  </si>
  <si>
    <t>업태/업종명</t>
    <phoneticPr fontId="1" type="noConversion"/>
  </si>
  <si>
    <t>abcde</t>
    <phoneticPr fontId="1" type="noConversion"/>
  </si>
  <si>
    <t>업태/업종명</t>
    <phoneticPr fontId="1" type="noConversion"/>
  </si>
  <si>
    <t xml:space="preserve"> - TP 기업지원단은 공고 이전에 지원프로그램(해당 지역에서 지원하는 모든 프로그램에 대한 상세내용)을 작성 후 배포</t>
    <phoneticPr fontId="1" type="noConversion"/>
  </si>
  <si>
    <t xml:space="preserve"> - 작성시트 : 지원프로그램(TP)</t>
    <phoneticPr fontId="1" type="noConversion"/>
  </si>
  <si>
    <t xml:space="preserve"> - 작성시트 : 신청기업정보, 신청프로그램, 기업지원수혜이력</t>
    <phoneticPr fontId="1" type="noConversion"/>
  </si>
  <si>
    <t>2. 신청기업</t>
    <phoneticPr fontId="1" type="noConversion"/>
  </si>
  <si>
    <t>1. TP 기업지원단 및 수행기관</t>
    <phoneticPr fontId="1" type="noConversion"/>
  </si>
  <si>
    <t>지능형기계부품</t>
    <phoneticPr fontId="1" type="noConversion"/>
  </si>
  <si>
    <t>전시회</t>
    <phoneticPr fontId="1" type="noConversion"/>
  </si>
  <si>
    <t>국내전시회 개별참가지원</t>
    <phoneticPr fontId="1" type="noConversion"/>
  </si>
  <si>
    <t>(재)부산테크노파크</t>
    <phoneticPr fontId="1" type="noConversion"/>
  </si>
  <si>
    <t>전시회</t>
    <phoneticPr fontId="1" type="noConversion"/>
  </si>
  <si>
    <t>국내전시회 공동참가지원</t>
    <phoneticPr fontId="1" type="noConversion"/>
  </si>
  <si>
    <t>(재)부산테크노파크</t>
    <phoneticPr fontId="1" type="noConversion"/>
  </si>
  <si>
    <t>bs_16_001</t>
  </si>
  <si>
    <t>bs_16_002</t>
  </si>
  <si>
    <t>bs_16_003</t>
  </si>
  <si>
    <t>bs_16_004</t>
  </si>
  <si>
    <t>bs_16_005</t>
  </si>
  <si>
    <t>bs_16_006</t>
  </si>
  <si>
    <t>bs_16_007</t>
  </si>
  <si>
    <t>bs_16_008</t>
  </si>
  <si>
    <t>bs_16_009</t>
  </si>
  <si>
    <t>bs_16_010</t>
  </si>
  <si>
    <t>bs_16_011</t>
  </si>
  <si>
    <t>bs_16_012</t>
  </si>
  <si>
    <t>bs_16_013</t>
  </si>
  <si>
    <t>bs_16_014</t>
  </si>
  <si>
    <t>bs_16_015</t>
  </si>
  <si>
    <t>bs_16_016</t>
  </si>
  <si>
    <t>bs_16_017</t>
  </si>
  <si>
    <t>bs_16_018</t>
  </si>
  <si>
    <t>bs_16_019</t>
  </si>
  <si>
    <t>bs_16_020</t>
  </si>
  <si>
    <t>bs_16_021</t>
  </si>
  <si>
    <t>bs_16_022</t>
  </si>
  <si>
    <t>bs_16_023</t>
  </si>
  <si>
    <t>bs_16_024</t>
  </si>
  <si>
    <t>bs_16_025</t>
  </si>
  <si>
    <t>bs_16_026</t>
  </si>
  <si>
    <t>bs_16_027</t>
  </si>
  <si>
    <t>bs_16_028</t>
  </si>
  <si>
    <t>bs_16_029</t>
  </si>
  <si>
    <t>bs_16_030</t>
  </si>
  <si>
    <t>bs_16_031</t>
  </si>
  <si>
    <t>bs_16_032</t>
  </si>
  <si>
    <t>bs_16_033</t>
  </si>
  <si>
    <t>bs_16_034</t>
  </si>
  <si>
    <t>bs_16_035</t>
  </si>
  <si>
    <t>bs_16_036</t>
  </si>
  <si>
    <t>bs_16_037</t>
  </si>
  <si>
    <t>bs_16_038</t>
  </si>
  <si>
    <t>bs_16_039</t>
  </si>
  <si>
    <t>bs_16_040</t>
  </si>
  <si>
    <t>bs_16_041</t>
  </si>
  <si>
    <t>bs_16_042</t>
  </si>
  <si>
    <t>bs_16_043</t>
  </si>
  <si>
    <t>bs_16_044</t>
  </si>
  <si>
    <t>bs_16_045</t>
  </si>
  <si>
    <t>bs_16_046</t>
  </si>
  <si>
    <t>bs_16_047</t>
  </si>
  <si>
    <t>bs_16_048</t>
  </si>
  <si>
    <t>bs_16_049</t>
  </si>
  <si>
    <t>bs_16_050</t>
  </si>
  <si>
    <t>bs_16_051</t>
  </si>
  <si>
    <t>bs_16_052</t>
  </si>
  <si>
    <t>bs_16_053</t>
  </si>
  <si>
    <t>bs_16_054</t>
  </si>
  <si>
    <t>bs_16_055</t>
  </si>
  <si>
    <t>bs_16_056</t>
  </si>
  <si>
    <t>bs_16_057</t>
  </si>
  <si>
    <t>bs_16_058</t>
  </si>
  <si>
    <t>bs_16_059</t>
  </si>
  <si>
    <t>bs_16_060</t>
  </si>
  <si>
    <t>bs_16_061</t>
  </si>
  <si>
    <t>bs_16_062</t>
  </si>
  <si>
    <t>bs_16_063</t>
  </si>
  <si>
    <t>bs_16_064</t>
  </si>
  <si>
    <t>bs_16_065</t>
  </si>
  <si>
    <t>bs_16_066</t>
  </si>
  <si>
    <t>bs_16_067</t>
  </si>
  <si>
    <t>bs_16_068</t>
  </si>
  <si>
    <t>bs_16_069</t>
  </si>
  <si>
    <t>bs_16_070</t>
  </si>
  <si>
    <t>bs_16_071</t>
  </si>
  <si>
    <t>bs_16_072</t>
  </si>
  <si>
    <t>bs_16_073</t>
  </si>
  <si>
    <t>bs_16_074</t>
  </si>
  <si>
    <t>bs_16_075</t>
  </si>
  <si>
    <t>bs_16_076</t>
  </si>
  <si>
    <t>bs_16_077</t>
  </si>
  <si>
    <t>bs_16_078</t>
  </si>
  <si>
    <t>bs_16_079</t>
  </si>
  <si>
    <t>bs_16_080</t>
  </si>
  <si>
    <t>bs_16_081</t>
  </si>
  <si>
    <t>bs_16_082</t>
  </si>
  <si>
    <t>bs_16_083</t>
  </si>
  <si>
    <t>bs_16_084</t>
  </si>
  <si>
    <t>bs_16_085</t>
  </si>
  <si>
    <t>bs_16_086</t>
  </si>
  <si>
    <t>bs_16_087</t>
  </si>
  <si>
    <t>bs_16_088</t>
  </si>
  <si>
    <t>bs_16_089</t>
  </si>
  <si>
    <t>bs_16_090</t>
  </si>
  <si>
    <t>bs_16_091</t>
  </si>
  <si>
    <t>bs_16_092</t>
  </si>
  <si>
    <t>bs_16_093</t>
  </si>
  <si>
    <t>bs_16_094</t>
  </si>
  <si>
    <t>bs_16_095</t>
  </si>
  <si>
    <t>bs_16_096</t>
  </si>
  <si>
    <t>bs_16_097</t>
  </si>
  <si>
    <t>bs_16_098</t>
  </si>
  <si>
    <t>bs_16_099</t>
  </si>
  <si>
    <t>bs_16_100</t>
  </si>
  <si>
    <t>국외전시회 개별참가지원</t>
    <phoneticPr fontId="1" type="noConversion"/>
  </si>
  <si>
    <t>기술지원</t>
    <phoneticPr fontId="1" type="noConversion"/>
  </si>
  <si>
    <t>제품고급화</t>
    <phoneticPr fontId="1" type="noConversion"/>
  </si>
  <si>
    <t>기술지원</t>
    <phoneticPr fontId="1" type="noConversion"/>
  </si>
  <si>
    <t>제품고급화</t>
    <phoneticPr fontId="1" type="noConversion"/>
  </si>
  <si>
    <t>지능형 기계부품 관련 유망제품의
 제품고급화제작 지원</t>
    <phoneticPr fontId="1" type="noConversion"/>
  </si>
  <si>
    <t>지능형 기계부품 관련 유망제품의 
생산 공정개선 지원</t>
    <phoneticPr fontId="1" type="noConversion"/>
  </si>
  <si>
    <t>시장조사</t>
    <phoneticPr fontId="1" type="noConversion"/>
  </si>
  <si>
    <t>마케팅</t>
    <phoneticPr fontId="1" type="noConversion"/>
  </si>
  <si>
    <t>T-Lab</t>
    <phoneticPr fontId="1" type="noConversion"/>
  </si>
  <si>
    <t>홍보매체제작지원1</t>
    <phoneticPr fontId="1" type="noConversion"/>
  </si>
  <si>
    <t>홍보매체제작지원2</t>
    <phoneticPr fontId="1" type="noConversion"/>
  </si>
  <si>
    <t>BM 마케팅 컨설팅</t>
    <phoneticPr fontId="1" type="noConversion"/>
  </si>
  <si>
    <t>해외 바이어초청 구매중개</t>
    <phoneticPr fontId="1" type="noConversion"/>
  </si>
  <si>
    <t>맞춤형 구매중개</t>
    <phoneticPr fontId="1" type="noConversion"/>
  </si>
  <si>
    <t>국내외기업 상세정보조사</t>
    <phoneticPr fontId="1" type="noConversion"/>
  </si>
  <si>
    <t>기술지원</t>
    <phoneticPr fontId="1" type="noConversion"/>
  </si>
  <si>
    <t>시제품제작</t>
    <phoneticPr fontId="1" type="noConversion"/>
  </si>
  <si>
    <t>구매연계형 시제품 제작 지원</t>
    <phoneticPr fontId="1" type="noConversion"/>
  </si>
  <si>
    <t>한국생산기술연구원</t>
    <phoneticPr fontId="1" type="noConversion"/>
  </si>
  <si>
    <t>바이오헬스</t>
    <phoneticPr fontId="1" type="noConversion"/>
  </si>
  <si>
    <t>마케팅 컨설팅지원</t>
    <phoneticPr fontId="1" type="noConversion"/>
  </si>
  <si>
    <t>(재)부산디자인센터</t>
    <phoneticPr fontId="1" type="noConversion"/>
  </si>
  <si>
    <t>심화 마케팅 컨설팅 지원</t>
    <phoneticPr fontId="1" type="noConversion"/>
  </si>
  <si>
    <t>수출을 위한 홍보동영상 제작</t>
    <phoneticPr fontId="1" type="noConversion"/>
  </si>
  <si>
    <t>모바일 앱 또는 홈페이지 제작</t>
    <phoneticPr fontId="1" type="noConversion"/>
  </si>
  <si>
    <t>홍보물 제작 또는 E-BOOK 제작</t>
    <phoneticPr fontId="1" type="noConversion"/>
  </si>
  <si>
    <t>CI 또는 BI 개발</t>
    <phoneticPr fontId="1" type="noConversion"/>
  </si>
  <si>
    <t>패키지 디자인개발</t>
    <phoneticPr fontId="1" type="noConversion"/>
  </si>
  <si>
    <t>전시회</t>
    <phoneticPr fontId="1" type="noConversion"/>
  </si>
  <si>
    <t>바이오헬스</t>
    <phoneticPr fontId="1" type="noConversion"/>
  </si>
  <si>
    <t>국내전시회공동참가지원</t>
    <phoneticPr fontId="1" type="noConversion"/>
  </si>
  <si>
    <t>국외전시회 공동참가지원</t>
    <phoneticPr fontId="1" type="noConversion"/>
  </si>
  <si>
    <t>해외시장 맞춤형 공동브랜드 개발 지원</t>
    <phoneticPr fontId="1" type="noConversion"/>
  </si>
  <si>
    <r>
      <t>국내</t>
    </r>
    <r>
      <rPr>
        <sz val="10"/>
        <color theme="1"/>
        <rFont val="MingLiU"/>
        <family val="3"/>
        <charset val="136"/>
      </rPr>
      <t>‧</t>
    </r>
    <r>
      <rPr>
        <sz val="10"/>
        <color theme="1"/>
        <rFont val="돋움"/>
        <family val="3"/>
        <charset val="129"/>
      </rPr>
      <t>외 바이어 매칭 상담회 지원</t>
    </r>
    <phoneticPr fontId="1" type="noConversion"/>
  </si>
  <si>
    <t>해외온오프라인 유통망 입점지원</t>
    <phoneticPr fontId="1" type="noConversion"/>
  </si>
  <si>
    <t>타겟 시장 맞춤형 인증 및 인허가 지원</t>
    <phoneticPr fontId="1" type="noConversion"/>
  </si>
  <si>
    <t>(사)부산아비오기업협회</t>
    <phoneticPr fontId="1" type="noConversion"/>
  </si>
  <si>
    <t>시제품제작</t>
    <phoneticPr fontId="1" type="noConversion"/>
  </si>
  <si>
    <t>시제품제작 신속지원</t>
    <phoneticPr fontId="1" type="noConversion"/>
  </si>
  <si>
    <t>시제품 상용화지원</t>
    <phoneticPr fontId="1" type="noConversion"/>
  </si>
  <si>
    <t>(재)부산테크노파크</t>
    <phoneticPr fontId="1" type="noConversion"/>
  </si>
  <si>
    <t>판로개척형 제품고급화지원</t>
    <phoneticPr fontId="1" type="noConversion"/>
  </si>
  <si>
    <t>소비자맞춤형 제품고급화지원</t>
    <phoneticPr fontId="1" type="noConversion"/>
  </si>
  <si>
    <t>기술융복합형 제품고급화지원</t>
    <phoneticPr fontId="1" type="noConversion"/>
  </si>
  <si>
    <t>초정밀융합부품</t>
    <phoneticPr fontId="1" type="noConversion"/>
  </si>
  <si>
    <t>전기전자 핵심부품 시제품제작지원</t>
    <phoneticPr fontId="1" type="noConversion"/>
  </si>
  <si>
    <t>초정밀융합부품 시제품제작지원</t>
    <phoneticPr fontId="1" type="noConversion"/>
  </si>
  <si>
    <t>제품고급화지원</t>
    <phoneticPr fontId="1" type="noConversion"/>
  </si>
  <si>
    <t>ICT융합부품 제품고급화 디버깅 지원</t>
    <phoneticPr fontId="1" type="noConversion"/>
  </si>
  <si>
    <t>시험 분석 및 평가 지원</t>
    <phoneticPr fontId="1" type="noConversion"/>
  </si>
  <si>
    <t>현장 맞춤형 기술 지도</t>
    <phoneticPr fontId="1" type="noConversion"/>
  </si>
  <si>
    <t>동의대 산학협력단</t>
    <phoneticPr fontId="1" type="noConversion"/>
  </si>
  <si>
    <t>인증</t>
  </si>
  <si>
    <t>인증</t>
    <phoneticPr fontId="1" type="noConversion"/>
  </si>
  <si>
    <t>국내인증획득지원</t>
    <phoneticPr fontId="1" type="noConversion"/>
  </si>
  <si>
    <t>해외인증획득지원</t>
    <phoneticPr fontId="1" type="noConversion"/>
  </si>
  <si>
    <t>시험분석지원</t>
    <phoneticPr fontId="1" type="noConversion"/>
  </si>
  <si>
    <t>컨설팅지원</t>
    <phoneticPr fontId="1" type="noConversion"/>
  </si>
  <si>
    <t>국내 전시회 통합관 참가 지원</t>
    <phoneticPr fontId="1" type="noConversion"/>
  </si>
  <si>
    <t>국외 전시회 통합관 참가 지원</t>
    <phoneticPr fontId="1" type="noConversion"/>
  </si>
  <si>
    <t>디지털콘텐츠</t>
    <phoneticPr fontId="1" type="noConversion"/>
  </si>
  <si>
    <t>역량강화</t>
    <phoneticPr fontId="1" type="noConversion"/>
  </si>
  <si>
    <t>전문가역량강화</t>
    <phoneticPr fontId="1" type="noConversion"/>
  </si>
  <si>
    <t>영상 신기술 인력양성</t>
    <phoneticPr fontId="1" type="noConversion"/>
  </si>
  <si>
    <t>스마트콘텐츠 인력양성</t>
    <phoneticPr fontId="1" type="noConversion"/>
  </si>
  <si>
    <t>디지털콘텐츠 배리어프리인력양성</t>
    <phoneticPr fontId="1" type="noConversion"/>
  </si>
  <si>
    <t>(사)부산영상위원회</t>
    <phoneticPr fontId="1" type="noConversion"/>
  </si>
  <si>
    <t>실감형 디지털콘텐츠 시제품제작 지원</t>
    <phoneticPr fontId="1" type="noConversion"/>
  </si>
  <si>
    <t>OSMU 디지털콘텐츠 시제품제작 지원</t>
    <phoneticPr fontId="1" type="noConversion"/>
  </si>
  <si>
    <t>디지털콘텐츠 인트로영상 시제품제작 지원</t>
    <phoneticPr fontId="1" type="noConversion"/>
  </si>
  <si>
    <t>디지털콘텐츠 애로기술지도 지원</t>
    <phoneticPr fontId="1" type="noConversion"/>
  </si>
  <si>
    <t>(재)부산정보산업진흥원</t>
    <phoneticPr fontId="1" type="noConversion"/>
  </si>
  <si>
    <t>사업화지원</t>
    <phoneticPr fontId="1" type="noConversion"/>
  </si>
  <si>
    <t>국내외 콘텐츠 마켓 참가지원</t>
    <phoneticPr fontId="1" type="noConversion"/>
  </si>
  <si>
    <t>글로벌 비즈니스 컨설팅 지원</t>
    <phoneticPr fontId="1" type="noConversion"/>
  </si>
  <si>
    <t xml:space="preserve">온/오프라인  마케팅 지원 </t>
    <phoneticPr fontId="1" type="noConversion"/>
  </si>
  <si>
    <t>영화진흥위원회</t>
    <phoneticPr fontId="1" type="noConversion"/>
  </si>
  <si>
    <t>금형열처리</t>
    <phoneticPr fontId="1" type="noConversion"/>
  </si>
  <si>
    <t>금형열처리</t>
    <phoneticPr fontId="1" type="noConversion"/>
  </si>
  <si>
    <t>R&amp;D기술기반 시제품제작</t>
    <phoneticPr fontId="1" type="noConversion"/>
  </si>
  <si>
    <t>융복합기술기반 시제품제작</t>
    <phoneticPr fontId="1" type="noConversion"/>
  </si>
  <si>
    <t>공정개선기반 시제품제작</t>
    <phoneticPr fontId="1" type="noConversion"/>
  </si>
  <si>
    <t>생산성 향상, 품질 향상, 
기존제품 고급화 기술지원</t>
    <phoneticPr fontId="1" type="noConversion"/>
  </si>
  <si>
    <t>장비활용지원</t>
    <phoneticPr fontId="1" type="noConversion"/>
  </si>
  <si>
    <t>kw_16_001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</si>
</sst>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&quot;년&quot;\ m&quot;월&quot;\ d&quot;일&quot;;@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돋움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  <font>
      <sz val="10"/>
      <color theme="0" tint="-0.499984740745262"/>
      <name val="맑은 고딕"/>
      <family val="3"/>
      <charset val="129"/>
    </font>
    <font>
      <sz val="8"/>
      <color theme="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MingLiU"/>
      <family val="3"/>
      <charset val="136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3" fillId="4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4" borderId="1" xfId="0" applyFont="1" applyFill="1" applyBorder="1">
      <alignment vertical="center"/>
    </xf>
    <xf numFmtId="0" fontId="10" fillId="0" borderId="0" xfId="0" applyFont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right" vertical="center"/>
    </xf>
    <xf numFmtId="176" fontId="11" fillId="0" borderId="10" xfId="0" applyNumberFormat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>
      <alignment vertical="center"/>
    </xf>
    <xf numFmtId="0" fontId="11" fillId="0" borderId="19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1" xfId="0" applyFont="1" applyBorder="1">
      <alignment vertical="center"/>
    </xf>
    <xf numFmtId="0" fontId="11" fillId="0" borderId="2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>
      <alignment vertical="center"/>
    </xf>
    <xf numFmtId="0" fontId="11" fillId="0" borderId="24" xfId="0" applyFont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29" xfId="0" applyBorder="1">
      <alignment vertical="center"/>
    </xf>
    <xf numFmtId="0" fontId="13" fillId="0" borderId="29" xfId="0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29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/>
    </xf>
  </cellXfs>
  <cellStyles count="1">
    <cellStyle name="표준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3"/>
  <sheetViews>
    <sheetView workbookViewId="0"/>
  </sheetViews>
  <sheetFormatPr defaultRowHeight="16.5" x14ac:dyDescent="0.3"/>
  <cols>
    <col min="2" max="2" width="5" customWidth="1"/>
    <col min="3" max="3" width="69.75" customWidth="1"/>
    <col min="4" max="4" width="5" customWidth="1"/>
  </cols>
  <sheetData>
    <row r="1" spans="2:4" ht="17.25" thickBot="1" x14ac:dyDescent="0.35"/>
    <row r="2" spans="2:4" ht="17.25" thickBot="1" x14ac:dyDescent="0.35">
      <c r="B2" s="74"/>
      <c r="C2" s="75"/>
      <c r="D2" s="76"/>
    </row>
    <row r="3" spans="2:4" ht="17.25" thickBot="1" x14ac:dyDescent="0.35">
      <c r="B3" s="77"/>
      <c r="C3" s="73" t="s">
        <v>125</v>
      </c>
      <c r="D3" s="78"/>
    </row>
    <row r="4" spans="2:4" ht="17.25" thickBot="1" x14ac:dyDescent="0.35">
      <c r="B4" s="77"/>
      <c r="C4" s="72"/>
      <c r="D4" s="78"/>
    </row>
    <row r="5" spans="2:4" ht="17.25" thickBot="1" x14ac:dyDescent="0.35">
      <c r="B5" s="77"/>
      <c r="C5" s="72" t="s">
        <v>188</v>
      </c>
      <c r="D5" s="78"/>
    </row>
    <row r="6" spans="2:4" ht="17.25" thickBot="1" x14ac:dyDescent="0.35">
      <c r="B6" s="77"/>
      <c r="C6" s="72" t="s">
        <v>185</v>
      </c>
      <c r="D6" s="78"/>
    </row>
    <row r="7" spans="2:4" ht="33.75" thickBot="1" x14ac:dyDescent="0.35">
      <c r="B7" s="77"/>
      <c r="C7" s="82" t="s">
        <v>184</v>
      </c>
      <c r="D7" s="78"/>
    </row>
    <row r="8" spans="2:4" ht="17.25" thickBot="1" x14ac:dyDescent="0.35">
      <c r="B8" s="77"/>
      <c r="C8" s="72"/>
      <c r="D8" s="78"/>
    </row>
    <row r="9" spans="2:4" ht="17.25" thickBot="1" x14ac:dyDescent="0.35">
      <c r="B9" s="77"/>
      <c r="C9" s="72" t="s">
        <v>187</v>
      </c>
      <c r="D9" s="78"/>
    </row>
    <row r="10" spans="2:4" ht="17.25" thickBot="1" x14ac:dyDescent="0.35">
      <c r="B10" s="77"/>
      <c r="C10" s="72" t="s">
        <v>186</v>
      </c>
      <c r="D10" s="78"/>
    </row>
    <row r="11" spans="2:4" ht="17.25" thickBot="1" x14ac:dyDescent="0.35">
      <c r="B11" s="77"/>
      <c r="C11" s="72" t="s">
        <v>103</v>
      </c>
      <c r="D11" s="78"/>
    </row>
    <row r="12" spans="2:4" ht="17.25" thickBot="1" x14ac:dyDescent="0.35">
      <c r="B12" s="77"/>
      <c r="C12" s="72"/>
      <c r="D12" s="78"/>
    </row>
    <row r="13" spans="2:4" ht="17.25" thickBot="1" x14ac:dyDescent="0.35">
      <c r="B13" s="79"/>
      <c r="C13" s="80"/>
      <c r="D13" s="8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01"/>
  <sheetViews>
    <sheetView tabSelected="1" workbookViewId="0">
      <selection activeCell="I13" sqref="I13"/>
    </sheetView>
  </sheetViews>
  <sheetFormatPr defaultRowHeight="16.5" x14ac:dyDescent="0.3"/>
  <cols>
    <col min="2" max="2" width="13.125" bestFit="1" customWidth="1"/>
    <col min="4" max="4" width="11.75" customWidth="1"/>
    <col min="5" max="5" width="33.125" customWidth="1"/>
    <col min="6" max="6" width="17.625" customWidth="1"/>
    <col min="7" max="7" width="12.25" bestFit="1" customWidth="1"/>
    <col min="8" max="8" width="10.625" customWidth="1"/>
  </cols>
  <sheetData>
    <row r="1" spans="1:11" ht="24" x14ac:dyDescent="0.3">
      <c r="A1" s="7" t="s">
        <v>75</v>
      </c>
      <c r="B1" s="3" t="s">
        <v>2</v>
      </c>
      <c r="C1" s="6" t="s">
        <v>42</v>
      </c>
      <c r="D1" s="6" t="s">
        <v>43</v>
      </c>
      <c r="E1" s="6" t="s">
        <v>44</v>
      </c>
      <c r="F1" s="3" t="s">
        <v>4</v>
      </c>
      <c r="G1" s="18" t="s">
        <v>123</v>
      </c>
      <c r="H1" s="18" t="s">
        <v>122</v>
      </c>
      <c r="J1" s="6" t="s">
        <v>46</v>
      </c>
      <c r="K1" s="6" t="s">
        <v>47</v>
      </c>
    </row>
    <row r="2" spans="1:11" x14ac:dyDescent="0.3">
      <c r="A2" s="5" t="s">
        <v>196</v>
      </c>
      <c r="B2" s="4" t="s">
        <v>189</v>
      </c>
      <c r="C2" s="4" t="s">
        <v>78</v>
      </c>
      <c r="D2" s="4" t="s">
        <v>190</v>
      </c>
      <c r="E2" s="4" t="s">
        <v>191</v>
      </c>
      <c r="F2" s="4" t="s">
        <v>192</v>
      </c>
      <c r="G2" s="116">
        <v>5000</v>
      </c>
      <c r="H2" s="14">
        <v>10</v>
      </c>
      <c r="J2" s="4" t="s">
        <v>48</v>
      </c>
      <c r="K2" s="4" t="s">
        <v>67</v>
      </c>
    </row>
    <row r="3" spans="1:11" x14ac:dyDescent="0.3">
      <c r="A3" s="5" t="s">
        <v>197</v>
      </c>
      <c r="B3" s="4" t="s">
        <v>189</v>
      </c>
      <c r="C3" s="4" t="s">
        <v>78</v>
      </c>
      <c r="D3" s="4" t="s">
        <v>193</v>
      </c>
      <c r="E3" s="4" t="s">
        <v>194</v>
      </c>
      <c r="F3" s="4" t="s">
        <v>195</v>
      </c>
      <c r="G3" s="14">
        <v>5000</v>
      </c>
      <c r="H3" s="14">
        <v>10</v>
      </c>
      <c r="J3" s="4" t="s">
        <v>59</v>
      </c>
      <c r="K3" s="4" t="s">
        <v>73</v>
      </c>
    </row>
    <row r="4" spans="1:11" x14ac:dyDescent="0.3">
      <c r="A4" s="5" t="s">
        <v>198</v>
      </c>
      <c r="B4" s="4" t="s">
        <v>189</v>
      </c>
      <c r="C4" s="4" t="s">
        <v>78</v>
      </c>
      <c r="D4" s="4" t="s">
        <v>193</v>
      </c>
      <c r="E4" s="4" t="s">
        <v>296</v>
      </c>
      <c r="F4" s="4" t="s">
        <v>195</v>
      </c>
      <c r="G4" s="14">
        <v>10000</v>
      </c>
      <c r="H4" s="14">
        <v>10</v>
      </c>
      <c r="J4" s="4" t="s">
        <v>52</v>
      </c>
      <c r="K4" s="4" t="s">
        <v>65</v>
      </c>
    </row>
    <row r="5" spans="1:11" ht="24" x14ac:dyDescent="0.3">
      <c r="A5" s="5" t="s">
        <v>199</v>
      </c>
      <c r="B5" s="4" t="s">
        <v>189</v>
      </c>
      <c r="C5" s="4" t="s">
        <v>297</v>
      </c>
      <c r="D5" s="4" t="s">
        <v>298</v>
      </c>
      <c r="E5" s="5" t="s">
        <v>301</v>
      </c>
      <c r="F5" s="4" t="s">
        <v>195</v>
      </c>
      <c r="G5" s="14">
        <v>19000</v>
      </c>
      <c r="H5" s="14">
        <v>10</v>
      </c>
      <c r="J5" s="4" t="s">
        <v>54</v>
      </c>
      <c r="K5" s="4" t="s">
        <v>68</v>
      </c>
    </row>
    <row r="6" spans="1:11" ht="24" x14ac:dyDescent="0.3">
      <c r="A6" s="5" t="s">
        <v>200</v>
      </c>
      <c r="B6" s="4" t="s">
        <v>189</v>
      </c>
      <c r="C6" s="4" t="s">
        <v>299</v>
      </c>
      <c r="D6" s="4" t="s">
        <v>300</v>
      </c>
      <c r="E6" s="5" t="s">
        <v>302</v>
      </c>
      <c r="F6" s="4" t="s">
        <v>195</v>
      </c>
      <c r="G6" s="14">
        <v>30000</v>
      </c>
      <c r="H6" s="14">
        <v>10</v>
      </c>
      <c r="J6" s="4" t="s">
        <v>51</v>
      </c>
      <c r="K6" s="4" t="s">
        <v>64</v>
      </c>
    </row>
    <row r="7" spans="1:11" x14ac:dyDescent="0.3">
      <c r="A7" s="5" t="s">
        <v>201</v>
      </c>
      <c r="B7" s="4" t="s">
        <v>189</v>
      </c>
      <c r="C7" s="4" t="s">
        <v>78</v>
      </c>
      <c r="D7" s="4" t="s">
        <v>304</v>
      </c>
      <c r="E7" s="4" t="s">
        <v>303</v>
      </c>
      <c r="F7" s="4" t="s">
        <v>305</v>
      </c>
      <c r="G7" s="14">
        <v>0</v>
      </c>
      <c r="H7" s="14">
        <v>0</v>
      </c>
      <c r="J7" s="4" t="s">
        <v>50</v>
      </c>
      <c r="K7" s="4" t="s">
        <v>63</v>
      </c>
    </row>
    <row r="8" spans="1:11" x14ac:dyDescent="0.3">
      <c r="A8" s="5" t="s">
        <v>202</v>
      </c>
      <c r="B8" s="4" t="s">
        <v>189</v>
      </c>
      <c r="C8" s="4" t="s">
        <v>78</v>
      </c>
      <c r="D8" s="4" t="s">
        <v>304</v>
      </c>
      <c r="E8" s="4" t="s">
        <v>306</v>
      </c>
      <c r="F8" s="4" t="s">
        <v>305</v>
      </c>
      <c r="G8" s="14">
        <v>7000</v>
      </c>
      <c r="H8" s="14">
        <v>10</v>
      </c>
      <c r="J8" s="5" t="s">
        <v>57</v>
      </c>
      <c r="K8" s="4" t="s">
        <v>71</v>
      </c>
    </row>
    <row r="9" spans="1:11" x14ac:dyDescent="0.3">
      <c r="A9" s="5" t="s">
        <v>203</v>
      </c>
      <c r="B9" s="4" t="s">
        <v>189</v>
      </c>
      <c r="C9" s="4" t="s">
        <v>78</v>
      </c>
      <c r="D9" s="4" t="s">
        <v>304</v>
      </c>
      <c r="E9" s="4" t="s">
        <v>307</v>
      </c>
      <c r="F9" s="4" t="s">
        <v>305</v>
      </c>
      <c r="G9" s="14">
        <v>3000</v>
      </c>
      <c r="H9" s="14">
        <v>10</v>
      </c>
      <c r="J9" s="4" t="s">
        <v>60</v>
      </c>
      <c r="K9" s="4" t="s">
        <v>74</v>
      </c>
    </row>
    <row r="10" spans="1:11" x14ac:dyDescent="0.3">
      <c r="A10" s="5" t="s">
        <v>204</v>
      </c>
      <c r="B10" s="4" t="s">
        <v>189</v>
      </c>
      <c r="C10" s="4" t="s">
        <v>78</v>
      </c>
      <c r="D10" s="4" t="s">
        <v>304</v>
      </c>
      <c r="E10" s="4" t="s">
        <v>308</v>
      </c>
      <c r="F10" s="4" t="s">
        <v>305</v>
      </c>
      <c r="G10" s="14">
        <v>2000</v>
      </c>
      <c r="H10" s="14">
        <v>10</v>
      </c>
      <c r="J10" s="4" t="s">
        <v>58</v>
      </c>
      <c r="K10" s="4" t="s">
        <v>72</v>
      </c>
    </row>
    <row r="11" spans="1:11" x14ac:dyDescent="0.3">
      <c r="A11" s="5" t="s">
        <v>205</v>
      </c>
      <c r="B11" s="4" t="s">
        <v>189</v>
      </c>
      <c r="C11" s="4" t="s">
        <v>78</v>
      </c>
      <c r="D11" s="4" t="s">
        <v>304</v>
      </c>
      <c r="E11" s="4" t="s">
        <v>309</v>
      </c>
      <c r="F11" s="4" t="s">
        <v>305</v>
      </c>
      <c r="G11" s="14">
        <v>2000</v>
      </c>
      <c r="H11" s="14">
        <v>10</v>
      </c>
      <c r="J11" s="4" t="s">
        <v>56</v>
      </c>
      <c r="K11" s="4" t="s">
        <v>70</v>
      </c>
    </row>
    <row r="12" spans="1:11" x14ac:dyDescent="0.3">
      <c r="A12" s="5" t="s">
        <v>206</v>
      </c>
      <c r="B12" s="4" t="s">
        <v>189</v>
      </c>
      <c r="C12" s="4" t="s">
        <v>78</v>
      </c>
      <c r="D12" s="4" t="s">
        <v>304</v>
      </c>
      <c r="E12" s="4" t="s">
        <v>310</v>
      </c>
      <c r="F12" s="4" t="s">
        <v>305</v>
      </c>
      <c r="G12" s="14">
        <v>750</v>
      </c>
      <c r="H12" s="14">
        <v>10</v>
      </c>
      <c r="J12" s="4" t="s">
        <v>55</v>
      </c>
      <c r="K12" s="4" t="s">
        <v>69</v>
      </c>
    </row>
    <row r="13" spans="1:11" x14ac:dyDescent="0.3">
      <c r="A13" s="5" t="s">
        <v>207</v>
      </c>
      <c r="B13" s="4" t="s">
        <v>189</v>
      </c>
      <c r="C13" s="4" t="s">
        <v>78</v>
      </c>
      <c r="D13" s="4" t="s">
        <v>304</v>
      </c>
      <c r="E13" s="4" t="s">
        <v>311</v>
      </c>
      <c r="F13" s="4" t="s">
        <v>305</v>
      </c>
      <c r="G13" s="14">
        <v>0</v>
      </c>
      <c r="H13" s="14">
        <v>0</v>
      </c>
      <c r="J13" s="5" t="s">
        <v>53</v>
      </c>
      <c r="K13" s="4" t="s">
        <v>66</v>
      </c>
    </row>
    <row r="14" spans="1:11" x14ac:dyDescent="0.3">
      <c r="A14" s="5" t="s">
        <v>208</v>
      </c>
      <c r="B14" s="4" t="s">
        <v>189</v>
      </c>
      <c r="C14" s="4" t="s">
        <v>312</v>
      </c>
      <c r="D14" s="4" t="s">
        <v>313</v>
      </c>
      <c r="E14" s="4" t="s">
        <v>314</v>
      </c>
      <c r="F14" s="4" t="s">
        <v>315</v>
      </c>
      <c r="G14" s="14">
        <v>32000</v>
      </c>
      <c r="H14" s="14">
        <v>10</v>
      </c>
      <c r="J14" s="5" t="s">
        <v>45</v>
      </c>
      <c r="K14" s="8" t="s">
        <v>61</v>
      </c>
    </row>
    <row r="15" spans="1:11" x14ac:dyDescent="0.3">
      <c r="A15" s="5" t="s">
        <v>209</v>
      </c>
      <c r="B15" s="4" t="s">
        <v>316</v>
      </c>
      <c r="C15" s="4" t="s">
        <v>78</v>
      </c>
      <c r="D15" s="4" t="s">
        <v>304</v>
      </c>
      <c r="E15" s="4" t="s">
        <v>317</v>
      </c>
      <c r="F15" s="4" t="s">
        <v>318</v>
      </c>
      <c r="G15" s="14">
        <v>0</v>
      </c>
      <c r="H15" s="14">
        <v>0</v>
      </c>
      <c r="J15" s="4" t="s">
        <v>49</v>
      </c>
      <c r="K15" s="4" t="s">
        <v>62</v>
      </c>
    </row>
    <row r="16" spans="1:11" x14ac:dyDescent="0.3">
      <c r="A16" s="5" t="s">
        <v>210</v>
      </c>
      <c r="B16" s="4" t="s">
        <v>316</v>
      </c>
      <c r="C16" s="4" t="s">
        <v>78</v>
      </c>
      <c r="D16" s="4" t="s">
        <v>304</v>
      </c>
      <c r="E16" s="4" t="s">
        <v>319</v>
      </c>
      <c r="F16" s="4" t="s">
        <v>318</v>
      </c>
      <c r="G16" s="14">
        <v>0</v>
      </c>
      <c r="H16" s="14">
        <v>0</v>
      </c>
    </row>
    <row r="17" spans="1:8" x14ac:dyDescent="0.3">
      <c r="A17" s="5" t="s">
        <v>211</v>
      </c>
      <c r="B17" s="4" t="s">
        <v>316</v>
      </c>
      <c r="C17" s="4" t="s">
        <v>78</v>
      </c>
      <c r="D17" s="4" t="s">
        <v>304</v>
      </c>
      <c r="E17" s="4" t="s">
        <v>320</v>
      </c>
      <c r="F17" s="4" t="s">
        <v>318</v>
      </c>
      <c r="G17" s="14">
        <v>6000</v>
      </c>
      <c r="H17" s="14">
        <v>10</v>
      </c>
    </row>
    <row r="18" spans="1:8" x14ac:dyDescent="0.3">
      <c r="A18" s="5" t="s">
        <v>212</v>
      </c>
      <c r="B18" s="4" t="s">
        <v>316</v>
      </c>
      <c r="C18" s="4" t="s">
        <v>78</v>
      </c>
      <c r="D18" s="4" t="s">
        <v>304</v>
      </c>
      <c r="E18" s="4" t="s">
        <v>321</v>
      </c>
      <c r="F18" s="4" t="s">
        <v>318</v>
      </c>
      <c r="G18" s="14">
        <v>5000</v>
      </c>
      <c r="H18" s="14">
        <v>10</v>
      </c>
    </row>
    <row r="19" spans="1:8" x14ac:dyDescent="0.3">
      <c r="A19" s="5" t="s">
        <v>213</v>
      </c>
      <c r="B19" s="4" t="s">
        <v>316</v>
      </c>
      <c r="C19" s="4" t="s">
        <v>78</v>
      </c>
      <c r="D19" s="4" t="s">
        <v>304</v>
      </c>
      <c r="E19" s="4" t="s">
        <v>322</v>
      </c>
      <c r="F19" s="4" t="s">
        <v>318</v>
      </c>
      <c r="G19" s="14">
        <v>5000</v>
      </c>
      <c r="H19" s="14">
        <v>10</v>
      </c>
    </row>
    <row r="20" spans="1:8" x14ac:dyDescent="0.3">
      <c r="A20" s="5" t="s">
        <v>214</v>
      </c>
      <c r="B20" s="4" t="s">
        <v>316</v>
      </c>
      <c r="C20" s="4" t="s">
        <v>78</v>
      </c>
      <c r="D20" s="4" t="s">
        <v>304</v>
      </c>
      <c r="E20" s="4" t="s">
        <v>323</v>
      </c>
      <c r="F20" s="4" t="s">
        <v>318</v>
      </c>
      <c r="G20" s="14">
        <v>12000</v>
      </c>
      <c r="H20" s="14">
        <v>10</v>
      </c>
    </row>
    <row r="21" spans="1:8" x14ac:dyDescent="0.3">
      <c r="A21" s="5" t="s">
        <v>215</v>
      </c>
      <c r="B21" s="4" t="s">
        <v>316</v>
      </c>
      <c r="C21" s="4" t="s">
        <v>78</v>
      </c>
      <c r="D21" s="4" t="s">
        <v>304</v>
      </c>
      <c r="E21" s="4" t="s">
        <v>324</v>
      </c>
      <c r="F21" s="4" t="s">
        <v>318</v>
      </c>
      <c r="G21" s="14">
        <v>15000</v>
      </c>
      <c r="H21" s="14">
        <v>10</v>
      </c>
    </row>
    <row r="22" spans="1:8" x14ac:dyDescent="0.3">
      <c r="A22" s="5" t="s">
        <v>216</v>
      </c>
      <c r="B22" s="4" t="s">
        <v>326</v>
      </c>
      <c r="C22" s="4" t="s">
        <v>78</v>
      </c>
      <c r="D22" s="4" t="s">
        <v>325</v>
      </c>
      <c r="E22" s="4" t="s">
        <v>327</v>
      </c>
      <c r="F22" s="4" t="s">
        <v>333</v>
      </c>
      <c r="G22" s="14">
        <v>10000</v>
      </c>
      <c r="H22" s="14">
        <v>30</v>
      </c>
    </row>
    <row r="23" spans="1:8" x14ac:dyDescent="0.3">
      <c r="A23" s="5" t="s">
        <v>217</v>
      </c>
      <c r="B23" s="4" t="s">
        <v>326</v>
      </c>
      <c r="C23" s="4" t="s">
        <v>78</v>
      </c>
      <c r="D23" s="4" t="s">
        <v>325</v>
      </c>
      <c r="E23" s="4" t="s">
        <v>328</v>
      </c>
      <c r="F23" s="4" t="s">
        <v>333</v>
      </c>
      <c r="G23" s="14">
        <v>40000</v>
      </c>
      <c r="H23" s="14">
        <v>30</v>
      </c>
    </row>
    <row r="24" spans="1:8" x14ac:dyDescent="0.3">
      <c r="A24" s="5" t="s">
        <v>218</v>
      </c>
      <c r="B24" s="4" t="s">
        <v>326</v>
      </c>
      <c r="C24" s="4" t="s">
        <v>78</v>
      </c>
      <c r="D24" s="4" t="s">
        <v>325</v>
      </c>
      <c r="E24" s="4" t="s">
        <v>329</v>
      </c>
      <c r="F24" s="4" t="s">
        <v>333</v>
      </c>
      <c r="G24" s="14">
        <v>15000</v>
      </c>
      <c r="H24" s="14">
        <v>30</v>
      </c>
    </row>
    <row r="25" spans="1:8" x14ac:dyDescent="0.3">
      <c r="A25" s="5" t="s">
        <v>219</v>
      </c>
      <c r="B25" s="4" t="s">
        <v>326</v>
      </c>
      <c r="C25" s="4" t="s">
        <v>78</v>
      </c>
      <c r="D25" s="4" t="s">
        <v>325</v>
      </c>
      <c r="E25" s="4" t="s">
        <v>330</v>
      </c>
      <c r="F25" s="4" t="s">
        <v>333</v>
      </c>
      <c r="G25" s="14">
        <v>28000</v>
      </c>
      <c r="H25" s="14">
        <v>30</v>
      </c>
    </row>
    <row r="26" spans="1:8" x14ac:dyDescent="0.3">
      <c r="A26" s="5" t="s">
        <v>220</v>
      </c>
      <c r="B26" s="4" t="s">
        <v>326</v>
      </c>
      <c r="C26" s="4" t="s">
        <v>78</v>
      </c>
      <c r="D26" s="4" t="s">
        <v>325</v>
      </c>
      <c r="E26" s="4" t="s">
        <v>331</v>
      </c>
      <c r="F26" s="4" t="s">
        <v>333</v>
      </c>
      <c r="G26" s="14">
        <v>3000</v>
      </c>
      <c r="H26" s="14">
        <v>30</v>
      </c>
    </row>
    <row r="27" spans="1:8" x14ac:dyDescent="0.3">
      <c r="A27" s="5" t="s">
        <v>221</v>
      </c>
      <c r="B27" s="4" t="s">
        <v>326</v>
      </c>
      <c r="C27" s="4" t="s">
        <v>78</v>
      </c>
      <c r="D27" s="4" t="s">
        <v>325</v>
      </c>
      <c r="E27" s="4" t="s">
        <v>332</v>
      </c>
      <c r="F27" s="4" t="s">
        <v>333</v>
      </c>
      <c r="G27" s="14">
        <v>5000</v>
      </c>
      <c r="H27" s="14">
        <v>30</v>
      </c>
    </row>
    <row r="28" spans="1:8" x14ac:dyDescent="0.3">
      <c r="A28" s="5" t="s">
        <v>222</v>
      </c>
      <c r="B28" s="4" t="s">
        <v>326</v>
      </c>
      <c r="C28" s="4" t="s">
        <v>312</v>
      </c>
      <c r="D28" s="4" t="s">
        <v>334</v>
      </c>
      <c r="E28" s="4" t="s">
        <v>335</v>
      </c>
      <c r="F28" s="4" t="s">
        <v>337</v>
      </c>
      <c r="G28" s="14">
        <v>13500</v>
      </c>
      <c r="H28" s="14">
        <v>10</v>
      </c>
    </row>
    <row r="29" spans="1:8" x14ac:dyDescent="0.3">
      <c r="A29" s="5" t="s">
        <v>223</v>
      </c>
      <c r="B29" s="4" t="s">
        <v>326</v>
      </c>
      <c r="C29" s="4" t="s">
        <v>312</v>
      </c>
      <c r="D29" s="4" t="s">
        <v>334</v>
      </c>
      <c r="E29" s="4" t="s">
        <v>336</v>
      </c>
      <c r="F29" s="4" t="s">
        <v>337</v>
      </c>
      <c r="G29" s="14">
        <v>27000</v>
      </c>
      <c r="H29" s="14">
        <v>10</v>
      </c>
    </row>
    <row r="30" spans="1:8" x14ac:dyDescent="0.3">
      <c r="A30" s="5" t="s">
        <v>224</v>
      </c>
      <c r="B30" s="4" t="s">
        <v>326</v>
      </c>
      <c r="C30" s="4" t="s">
        <v>312</v>
      </c>
      <c r="D30" s="4" t="s">
        <v>300</v>
      </c>
      <c r="E30" s="4" t="s">
        <v>338</v>
      </c>
      <c r="F30" s="4" t="s">
        <v>337</v>
      </c>
      <c r="G30" s="14">
        <v>10000</v>
      </c>
      <c r="H30" s="14">
        <v>10</v>
      </c>
    </row>
    <row r="31" spans="1:8" x14ac:dyDescent="0.3">
      <c r="A31" s="5" t="s">
        <v>225</v>
      </c>
      <c r="B31" s="4" t="s">
        <v>326</v>
      </c>
      <c r="C31" s="4" t="s">
        <v>312</v>
      </c>
      <c r="D31" s="4" t="s">
        <v>300</v>
      </c>
      <c r="E31" s="4" t="s">
        <v>339</v>
      </c>
      <c r="F31" s="4" t="s">
        <v>337</v>
      </c>
      <c r="G31" s="14">
        <v>15000</v>
      </c>
      <c r="H31" s="14">
        <v>10</v>
      </c>
    </row>
    <row r="32" spans="1:8" x14ac:dyDescent="0.3">
      <c r="A32" s="5" t="s">
        <v>226</v>
      </c>
      <c r="B32" s="4" t="s">
        <v>326</v>
      </c>
      <c r="C32" s="4" t="s">
        <v>312</v>
      </c>
      <c r="D32" s="4" t="s">
        <v>300</v>
      </c>
      <c r="E32" s="4" t="s">
        <v>340</v>
      </c>
      <c r="F32" s="4" t="s">
        <v>337</v>
      </c>
      <c r="G32" s="14">
        <v>20000</v>
      </c>
      <c r="H32" s="14">
        <v>10</v>
      </c>
    </row>
    <row r="33" spans="1:8" x14ac:dyDescent="0.3">
      <c r="A33" s="5" t="s">
        <v>227</v>
      </c>
      <c r="B33" s="4" t="s">
        <v>341</v>
      </c>
      <c r="C33" s="4" t="s">
        <v>312</v>
      </c>
      <c r="D33" s="4" t="s">
        <v>334</v>
      </c>
      <c r="E33" s="4" t="s">
        <v>342</v>
      </c>
      <c r="F33" s="4" t="s">
        <v>337</v>
      </c>
      <c r="G33" s="14">
        <v>30000</v>
      </c>
      <c r="H33" s="14">
        <v>20</v>
      </c>
    </row>
    <row r="34" spans="1:8" x14ac:dyDescent="0.3">
      <c r="A34" s="5" t="s">
        <v>228</v>
      </c>
      <c r="B34" s="4" t="s">
        <v>341</v>
      </c>
      <c r="C34" s="4" t="s">
        <v>312</v>
      </c>
      <c r="D34" s="4" t="s">
        <v>334</v>
      </c>
      <c r="E34" s="4" t="s">
        <v>343</v>
      </c>
      <c r="F34" s="4" t="s">
        <v>337</v>
      </c>
      <c r="G34" s="14">
        <v>30000</v>
      </c>
      <c r="H34" s="14">
        <v>20</v>
      </c>
    </row>
    <row r="35" spans="1:8" x14ac:dyDescent="0.3">
      <c r="A35" s="5" t="s">
        <v>229</v>
      </c>
      <c r="B35" s="4" t="s">
        <v>341</v>
      </c>
      <c r="C35" s="4" t="s">
        <v>312</v>
      </c>
      <c r="D35" s="4" t="s">
        <v>300</v>
      </c>
      <c r="E35" s="4" t="s">
        <v>344</v>
      </c>
      <c r="F35" s="4" t="s">
        <v>348</v>
      </c>
      <c r="G35" s="14">
        <v>15000</v>
      </c>
      <c r="H35" s="14">
        <v>10</v>
      </c>
    </row>
    <row r="36" spans="1:8" x14ac:dyDescent="0.3">
      <c r="A36" s="5" t="s">
        <v>230</v>
      </c>
      <c r="B36" s="4" t="s">
        <v>341</v>
      </c>
      <c r="C36" s="4" t="s">
        <v>312</v>
      </c>
      <c r="D36" s="4" t="s">
        <v>300</v>
      </c>
      <c r="E36" s="4" t="s">
        <v>345</v>
      </c>
      <c r="F36" s="4" t="s">
        <v>348</v>
      </c>
      <c r="G36" s="14">
        <v>4000</v>
      </c>
      <c r="H36" s="14">
        <v>10</v>
      </c>
    </row>
    <row r="37" spans="1:8" x14ac:dyDescent="0.3">
      <c r="A37" s="5" t="s">
        <v>231</v>
      </c>
      <c r="B37" s="4" t="s">
        <v>341</v>
      </c>
      <c r="C37" s="4" t="s">
        <v>312</v>
      </c>
      <c r="D37" s="4" t="s">
        <v>300</v>
      </c>
      <c r="E37" s="4" t="s">
        <v>346</v>
      </c>
      <c r="F37" s="4" t="s">
        <v>348</v>
      </c>
      <c r="G37" s="14">
        <v>0</v>
      </c>
      <c r="H37" s="14">
        <v>0</v>
      </c>
    </row>
    <row r="38" spans="1:8" x14ac:dyDescent="0.3">
      <c r="A38" s="5" t="s">
        <v>232</v>
      </c>
      <c r="B38" s="4" t="s">
        <v>341</v>
      </c>
      <c r="C38" s="4" t="s">
        <v>312</v>
      </c>
      <c r="D38" s="4" t="s">
        <v>300</v>
      </c>
      <c r="E38" s="4" t="s">
        <v>347</v>
      </c>
      <c r="F38" s="4" t="s">
        <v>348</v>
      </c>
      <c r="G38" s="14">
        <v>3000</v>
      </c>
      <c r="H38" s="14">
        <v>10</v>
      </c>
    </row>
    <row r="39" spans="1:8" x14ac:dyDescent="0.3">
      <c r="A39" s="5" t="s">
        <v>233</v>
      </c>
      <c r="B39" s="4" t="s">
        <v>341</v>
      </c>
      <c r="C39" s="4" t="s">
        <v>312</v>
      </c>
      <c r="D39" s="4" t="s">
        <v>350</v>
      </c>
      <c r="E39" s="4" t="s">
        <v>351</v>
      </c>
      <c r="F39" s="4" t="s">
        <v>337</v>
      </c>
      <c r="G39" s="14">
        <v>10000</v>
      </c>
      <c r="H39" s="14">
        <v>10</v>
      </c>
    </row>
    <row r="40" spans="1:8" x14ac:dyDescent="0.3">
      <c r="A40" s="5" t="s">
        <v>234</v>
      </c>
      <c r="B40" s="4" t="s">
        <v>341</v>
      </c>
      <c r="C40" s="4" t="s">
        <v>312</v>
      </c>
      <c r="D40" s="4" t="s">
        <v>349</v>
      </c>
      <c r="E40" s="4" t="s">
        <v>352</v>
      </c>
      <c r="F40" s="4" t="s">
        <v>337</v>
      </c>
      <c r="G40" s="14">
        <v>15000</v>
      </c>
      <c r="H40" s="14">
        <v>10</v>
      </c>
    </row>
    <row r="41" spans="1:8" x14ac:dyDescent="0.3">
      <c r="A41" s="5" t="s">
        <v>235</v>
      </c>
      <c r="B41" s="4" t="s">
        <v>341</v>
      </c>
      <c r="C41" s="4" t="s">
        <v>312</v>
      </c>
      <c r="D41" s="4" t="s">
        <v>349</v>
      </c>
      <c r="E41" s="4" t="s">
        <v>353</v>
      </c>
      <c r="F41" s="4" t="s">
        <v>337</v>
      </c>
      <c r="G41" s="14">
        <v>0</v>
      </c>
      <c r="H41" s="14">
        <v>0</v>
      </c>
    </row>
    <row r="42" spans="1:8" x14ac:dyDescent="0.3">
      <c r="A42" s="5" t="s">
        <v>236</v>
      </c>
      <c r="B42" s="4" t="s">
        <v>341</v>
      </c>
      <c r="C42" s="4" t="s">
        <v>312</v>
      </c>
      <c r="D42" s="4" t="s">
        <v>349</v>
      </c>
      <c r="E42" s="4" t="s">
        <v>354</v>
      </c>
      <c r="F42" s="4" t="s">
        <v>337</v>
      </c>
      <c r="G42" s="14">
        <v>3000</v>
      </c>
      <c r="H42" s="14">
        <v>10</v>
      </c>
    </row>
    <row r="43" spans="1:8" x14ac:dyDescent="0.3">
      <c r="A43" s="5" t="s">
        <v>237</v>
      </c>
      <c r="B43" s="4" t="s">
        <v>341</v>
      </c>
      <c r="C43" s="4" t="s">
        <v>78</v>
      </c>
      <c r="D43" s="4" t="s">
        <v>325</v>
      </c>
      <c r="E43" s="4" t="s">
        <v>355</v>
      </c>
      <c r="F43" s="4" t="s">
        <v>337</v>
      </c>
      <c r="G43" s="14">
        <v>2250</v>
      </c>
      <c r="H43" s="14">
        <v>30</v>
      </c>
    </row>
    <row r="44" spans="1:8" x14ac:dyDescent="0.3">
      <c r="A44" s="5" t="s">
        <v>238</v>
      </c>
      <c r="B44" s="4" t="s">
        <v>341</v>
      </c>
      <c r="C44" s="4" t="s">
        <v>78</v>
      </c>
      <c r="D44" s="4" t="s">
        <v>190</v>
      </c>
      <c r="E44" s="4" t="s">
        <v>356</v>
      </c>
      <c r="F44" s="4" t="s">
        <v>337</v>
      </c>
      <c r="G44" s="14">
        <v>14000</v>
      </c>
      <c r="H44" s="14">
        <v>10</v>
      </c>
    </row>
    <row r="45" spans="1:8" x14ac:dyDescent="0.3">
      <c r="A45" s="5" t="s">
        <v>239</v>
      </c>
      <c r="B45" s="4" t="s">
        <v>357</v>
      </c>
      <c r="C45" s="4" t="s">
        <v>358</v>
      </c>
      <c r="D45" s="4" t="s">
        <v>359</v>
      </c>
      <c r="E45" s="117" t="s">
        <v>360</v>
      </c>
      <c r="F45" s="4" t="s">
        <v>363</v>
      </c>
      <c r="G45" s="14">
        <v>0</v>
      </c>
      <c r="H45" s="14">
        <v>0</v>
      </c>
    </row>
    <row r="46" spans="1:8" x14ac:dyDescent="0.3">
      <c r="A46" s="5" t="s">
        <v>240</v>
      </c>
      <c r="B46" s="4" t="s">
        <v>357</v>
      </c>
      <c r="C46" s="4" t="s">
        <v>358</v>
      </c>
      <c r="D46" s="4" t="s">
        <v>359</v>
      </c>
      <c r="E46" s="4" t="s">
        <v>361</v>
      </c>
      <c r="F46" s="4" t="s">
        <v>363</v>
      </c>
      <c r="G46" s="14">
        <v>0</v>
      </c>
      <c r="H46" s="14">
        <v>0</v>
      </c>
    </row>
    <row r="47" spans="1:8" x14ac:dyDescent="0.3">
      <c r="A47" s="5" t="s">
        <v>241</v>
      </c>
      <c r="B47" s="4" t="s">
        <v>357</v>
      </c>
      <c r="C47" s="4" t="s">
        <v>358</v>
      </c>
      <c r="D47" s="4" t="s">
        <v>359</v>
      </c>
      <c r="E47" s="4" t="s">
        <v>362</v>
      </c>
      <c r="F47" s="4" t="s">
        <v>363</v>
      </c>
      <c r="G47" s="14">
        <v>0</v>
      </c>
      <c r="H47" s="14">
        <v>0</v>
      </c>
    </row>
    <row r="48" spans="1:8" x14ac:dyDescent="0.3">
      <c r="A48" s="5" t="s">
        <v>242</v>
      </c>
      <c r="B48" s="4" t="s">
        <v>357</v>
      </c>
      <c r="C48" s="4" t="s">
        <v>312</v>
      </c>
      <c r="D48" s="4" t="s">
        <v>334</v>
      </c>
      <c r="E48" s="4" t="s">
        <v>364</v>
      </c>
      <c r="F48" s="4" t="s">
        <v>368</v>
      </c>
      <c r="G48" s="14">
        <v>50000</v>
      </c>
      <c r="H48" s="14">
        <v>20</v>
      </c>
    </row>
    <row r="49" spans="1:8" x14ac:dyDescent="0.3">
      <c r="A49" s="5" t="s">
        <v>243</v>
      </c>
      <c r="B49" s="4" t="s">
        <v>357</v>
      </c>
      <c r="C49" s="4" t="s">
        <v>312</v>
      </c>
      <c r="D49" s="4" t="s">
        <v>334</v>
      </c>
      <c r="E49" s="4" t="s">
        <v>365</v>
      </c>
      <c r="F49" s="4" t="s">
        <v>368</v>
      </c>
      <c r="G49" s="14">
        <v>20000</v>
      </c>
      <c r="H49" s="14">
        <v>20</v>
      </c>
    </row>
    <row r="50" spans="1:8" x14ac:dyDescent="0.3">
      <c r="A50" s="5" t="s">
        <v>244</v>
      </c>
      <c r="B50" s="4" t="s">
        <v>357</v>
      </c>
      <c r="C50" s="4" t="s">
        <v>312</v>
      </c>
      <c r="D50" s="4" t="s">
        <v>334</v>
      </c>
      <c r="E50" s="4" t="s">
        <v>366</v>
      </c>
      <c r="F50" s="4" t="s">
        <v>368</v>
      </c>
      <c r="G50" s="14">
        <v>10000</v>
      </c>
      <c r="H50" s="14">
        <v>20</v>
      </c>
    </row>
    <row r="51" spans="1:8" x14ac:dyDescent="0.3">
      <c r="A51" s="5" t="s">
        <v>245</v>
      </c>
      <c r="B51" s="4" t="s">
        <v>357</v>
      </c>
      <c r="C51" s="4" t="s">
        <v>312</v>
      </c>
      <c r="D51" s="4" t="s">
        <v>334</v>
      </c>
      <c r="E51" s="4" t="s">
        <v>367</v>
      </c>
      <c r="F51" s="4" t="s">
        <v>368</v>
      </c>
      <c r="G51" s="14">
        <v>0</v>
      </c>
      <c r="H51" s="14">
        <v>0</v>
      </c>
    </row>
    <row r="52" spans="1:8" x14ac:dyDescent="0.3">
      <c r="A52" s="5" t="s">
        <v>246</v>
      </c>
      <c r="B52" s="4" t="s">
        <v>357</v>
      </c>
      <c r="C52" s="4" t="s">
        <v>369</v>
      </c>
      <c r="D52" s="4" t="s">
        <v>304</v>
      </c>
      <c r="E52" s="4" t="s">
        <v>370</v>
      </c>
      <c r="F52" s="4" t="s">
        <v>373</v>
      </c>
      <c r="G52" s="14">
        <v>5000</v>
      </c>
      <c r="H52" s="14">
        <v>20</v>
      </c>
    </row>
    <row r="53" spans="1:8" x14ac:dyDescent="0.3">
      <c r="A53" s="5" t="s">
        <v>247</v>
      </c>
      <c r="B53" s="4" t="s">
        <v>357</v>
      </c>
      <c r="C53" s="4" t="s">
        <v>369</v>
      </c>
      <c r="D53" s="4" t="s">
        <v>304</v>
      </c>
      <c r="E53" s="4" t="s">
        <v>371</v>
      </c>
      <c r="F53" s="4" t="s">
        <v>373</v>
      </c>
      <c r="G53" s="14">
        <v>5000</v>
      </c>
      <c r="H53" s="14">
        <v>20</v>
      </c>
    </row>
    <row r="54" spans="1:8" x14ac:dyDescent="0.3">
      <c r="A54" s="5" t="s">
        <v>248</v>
      </c>
      <c r="B54" s="4" t="s">
        <v>357</v>
      </c>
      <c r="C54" s="4" t="s">
        <v>369</v>
      </c>
      <c r="D54" s="4" t="s">
        <v>304</v>
      </c>
      <c r="E54" s="4" t="s">
        <v>372</v>
      </c>
      <c r="F54" s="4" t="s">
        <v>373</v>
      </c>
      <c r="G54" s="14">
        <v>10000</v>
      </c>
      <c r="H54" s="14">
        <v>20</v>
      </c>
    </row>
    <row r="55" spans="1:8" x14ac:dyDescent="0.3">
      <c r="A55" s="5" t="s">
        <v>249</v>
      </c>
      <c r="B55" s="4" t="s">
        <v>374</v>
      </c>
      <c r="C55" s="4" t="s">
        <v>312</v>
      </c>
      <c r="D55" s="4" t="s">
        <v>334</v>
      </c>
      <c r="E55" s="4" t="s">
        <v>376</v>
      </c>
      <c r="F55" s="4" t="s">
        <v>315</v>
      </c>
      <c r="G55" s="14">
        <v>30000</v>
      </c>
      <c r="H55" s="14">
        <v>10</v>
      </c>
    </row>
    <row r="56" spans="1:8" x14ac:dyDescent="0.3">
      <c r="A56" s="5" t="s">
        <v>250</v>
      </c>
      <c r="B56" s="4" t="s">
        <v>375</v>
      </c>
      <c r="C56" s="4" t="s">
        <v>312</v>
      </c>
      <c r="D56" s="4" t="s">
        <v>334</v>
      </c>
      <c r="E56" s="4" t="s">
        <v>377</v>
      </c>
      <c r="F56" s="4" t="s">
        <v>315</v>
      </c>
      <c r="G56" s="14">
        <v>20000</v>
      </c>
      <c r="H56" s="14">
        <v>10</v>
      </c>
    </row>
    <row r="57" spans="1:8" x14ac:dyDescent="0.3">
      <c r="A57" s="5" t="s">
        <v>251</v>
      </c>
      <c r="B57" s="4" t="s">
        <v>375</v>
      </c>
      <c r="C57" s="4" t="s">
        <v>312</v>
      </c>
      <c r="D57" s="4" t="s">
        <v>334</v>
      </c>
      <c r="E57" s="4" t="s">
        <v>378</v>
      </c>
      <c r="F57" s="4" t="s">
        <v>315</v>
      </c>
      <c r="G57" s="14">
        <v>10000</v>
      </c>
      <c r="H57" s="14">
        <v>10</v>
      </c>
    </row>
    <row r="58" spans="1:8" ht="24" x14ac:dyDescent="0.3">
      <c r="A58" s="5" t="s">
        <v>252</v>
      </c>
      <c r="B58" s="4" t="s">
        <v>375</v>
      </c>
      <c r="C58" s="4" t="s">
        <v>312</v>
      </c>
      <c r="D58" s="4" t="s">
        <v>300</v>
      </c>
      <c r="E58" s="5" t="s">
        <v>379</v>
      </c>
      <c r="F58" s="4" t="s">
        <v>337</v>
      </c>
      <c r="G58" s="14">
        <v>30000</v>
      </c>
      <c r="H58" s="14">
        <v>10</v>
      </c>
    </row>
    <row r="59" spans="1:8" x14ac:dyDescent="0.3">
      <c r="A59" s="5" t="s">
        <v>253</v>
      </c>
      <c r="B59" s="4" t="s">
        <v>375</v>
      </c>
      <c r="C59" s="4" t="s">
        <v>312</v>
      </c>
      <c r="D59" s="4" t="s">
        <v>300</v>
      </c>
      <c r="E59" s="4" t="s">
        <v>380</v>
      </c>
      <c r="F59" s="4" t="s">
        <v>337</v>
      </c>
      <c r="G59" s="14">
        <v>0</v>
      </c>
      <c r="H59" s="14">
        <v>0</v>
      </c>
    </row>
    <row r="60" spans="1:8" x14ac:dyDescent="0.3">
      <c r="A60" s="5" t="s">
        <v>254</v>
      </c>
      <c r="B60" s="4"/>
      <c r="C60" s="4"/>
      <c r="D60" s="4"/>
      <c r="E60" s="4"/>
      <c r="F60" s="4"/>
      <c r="G60" s="14"/>
      <c r="H60" s="14"/>
    </row>
    <row r="61" spans="1:8" x14ac:dyDescent="0.3">
      <c r="A61" s="5" t="s">
        <v>255</v>
      </c>
      <c r="B61" s="4"/>
      <c r="C61" s="4"/>
      <c r="D61" s="4"/>
      <c r="E61" s="4"/>
      <c r="F61" s="4"/>
      <c r="G61" s="14"/>
      <c r="H61" s="14"/>
    </row>
    <row r="62" spans="1:8" x14ac:dyDescent="0.3">
      <c r="A62" s="5" t="s">
        <v>256</v>
      </c>
      <c r="B62" s="4"/>
      <c r="C62" s="4"/>
      <c r="D62" s="4"/>
      <c r="E62" s="4"/>
      <c r="F62" s="4"/>
      <c r="G62" s="14"/>
      <c r="H62" s="14"/>
    </row>
    <row r="63" spans="1:8" x14ac:dyDescent="0.3">
      <c r="A63" s="5" t="s">
        <v>257</v>
      </c>
      <c r="B63" s="4"/>
      <c r="C63" s="4"/>
      <c r="D63" s="4"/>
      <c r="E63" s="4"/>
      <c r="F63" s="4"/>
      <c r="G63" s="14"/>
      <c r="H63" s="14"/>
    </row>
    <row r="64" spans="1:8" x14ac:dyDescent="0.3">
      <c r="A64" s="5" t="s">
        <v>258</v>
      </c>
      <c r="B64" s="4"/>
      <c r="C64" s="4"/>
      <c r="D64" s="4"/>
      <c r="E64" s="4"/>
      <c r="F64" s="4"/>
      <c r="G64" s="14"/>
      <c r="H64" s="14"/>
    </row>
    <row r="65" spans="1:8" x14ac:dyDescent="0.3">
      <c r="A65" s="5" t="s">
        <v>259</v>
      </c>
      <c r="B65" s="4"/>
      <c r="C65" s="4"/>
      <c r="D65" s="4"/>
      <c r="E65" s="4"/>
      <c r="F65" s="4"/>
      <c r="G65" s="14"/>
      <c r="H65" s="14"/>
    </row>
    <row r="66" spans="1:8" x14ac:dyDescent="0.3">
      <c r="A66" s="5" t="s">
        <v>260</v>
      </c>
      <c r="B66" s="4"/>
      <c r="C66" s="4"/>
      <c r="D66" s="4"/>
      <c r="E66" s="4"/>
      <c r="F66" s="4"/>
      <c r="G66" s="14"/>
      <c r="H66" s="14"/>
    </row>
    <row r="67" spans="1:8" x14ac:dyDescent="0.3">
      <c r="A67" s="5" t="s">
        <v>261</v>
      </c>
      <c r="B67" s="4"/>
      <c r="C67" s="4"/>
      <c r="D67" s="4"/>
      <c r="E67" s="4"/>
      <c r="F67" s="4"/>
      <c r="G67" s="14"/>
      <c r="H67" s="14"/>
    </row>
    <row r="68" spans="1:8" x14ac:dyDescent="0.3">
      <c r="A68" s="5" t="s">
        <v>262</v>
      </c>
      <c r="B68" s="4"/>
      <c r="C68" s="4"/>
      <c r="D68" s="4"/>
      <c r="E68" s="4"/>
      <c r="F68" s="4"/>
      <c r="G68" s="14"/>
      <c r="H68" s="14"/>
    </row>
    <row r="69" spans="1:8" x14ac:dyDescent="0.3">
      <c r="A69" s="5" t="s">
        <v>263</v>
      </c>
      <c r="B69" s="4"/>
      <c r="C69" s="4"/>
      <c r="D69" s="4"/>
      <c r="E69" s="4"/>
      <c r="F69" s="4"/>
      <c r="G69" s="14"/>
      <c r="H69" s="14"/>
    </row>
    <row r="70" spans="1:8" x14ac:dyDescent="0.3">
      <c r="A70" s="5" t="s">
        <v>264</v>
      </c>
      <c r="B70" s="4"/>
      <c r="C70" s="4"/>
      <c r="D70" s="4"/>
      <c r="E70" s="4"/>
      <c r="F70" s="4"/>
      <c r="G70" s="14"/>
      <c r="H70" s="14"/>
    </row>
    <row r="71" spans="1:8" x14ac:dyDescent="0.3">
      <c r="A71" s="5" t="s">
        <v>265</v>
      </c>
      <c r="B71" s="4"/>
      <c r="C71" s="4"/>
      <c r="D71" s="4"/>
      <c r="E71" s="4"/>
      <c r="F71" s="4"/>
      <c r="G71" s="14"/>
      <c r="H71" s="14"/>
    </row>
    <row r="72" spans="1:8" x14ac:dyDescent="0.3">
      <c r="A72" s="5" t="s">
        <v>266</v>
      </c>
      <c r="B72" s="4"/>
      <c r="C72" s="4"/>
      <c r="D72" s="4"/>
      <c r="E72" s="4"/>
      <c r="F72" s="4"/>
      <c r="G72" s="14"/>
      <c r="H72" s="14"/>
    </row>
    <row r="73" spans="1:8" x14ac:dyDescent="0.3">
      <c r="A73" s="5" t="s">
        <v>267</v>
      </c>
      <c r="B73" s="4"/>
      <c r="C73" s="4"/>
      <c r="D73" s="4"/>
      <c r="E73" s="4"/>
      <c r="F73" s="4"/>
      <c r="G73" s="14"/>
      <c r="H73" s="14"/>
    </row>
    <row r="74" spans="1:8" x14ac:dyDescent="0.3">
      <c r="A74" s="5" t="s">
        <v>268</v>
      </c>
      <c r="B74" s="4"/>
      <c r="C74" s="4"/>
      <c r="D74" s="4"/>
      <c r="E74" s="4"/>
      <c r="F74" s="4"/>
      <c r="G74" s="14"/>
      <c r="H74" s="14"/>
    </row>
    <row r="75" spans="1:8" x14ac:dyDescent="0.3">
      <c r="A75" s="5" t="s">
        <v>269</v>
      </c>
      <c r="B75" s="4"/>
      <c r="C75" s="4"/>
      <c r="D75" s="4"/>
      <c r="E75" s="4"/>
      <c r="F75" s="4"/>
      <c r="G75" s="14"/>
      <c r="H75" s="14"/>
    </row>
    <row r="76" spans="1:8" x14ac:dyDescent="0.3">
      <c r="A76" s="5" t="s">
        <v>270</v>
      </c>
      <c r="B76" s="4"/>
      <c r="C76" s="4"/>
      <c r="D76" s="4"/>
      <c r="E76" s="4"/>
      <c r="F76" s="4"/>
      <c r="G76" s="14"/>
      <c r="H76" s="14"/>
    </row>
    <row r="77" spans="1:8" x14ac:dyDescent="0.3">
      <c r="A77" s="5" t="s">
        <v>271</v>
      </c>
      <c r="B77" s="4"/>
      <c r="C77" s="4"/>
      <c r="D77" s="4"/>
      <c r="E77" s="4"/>
      <c r="F77" s="4"/>
      <c r="G77" s="14"/>
      <c r="H77" s="14"/>
    </row>
    <row r="78" spans="1:8" x14ac:dyDescent="0.3">
      <c r="A78" s="5" t="s">
        <v>272</v>
      </c>
      <c r="B78" s="4"/>
      <c r="C78" s="4"/>
      <c r="D78" s="4"/>
      <c r="E78" s="4"/>
      <c r="F78" s="4"/>
      <c r="G78" s="14"/>
      <c r="H78" s="14"/>
    </row>
    <row r="79" spans="1:8" x14ac:dyDescent="0.3">
      <c r="A79" s="5" t="s">
        <v>273</v>
      </c>
      <c r="B79" s="4"/>
      <c r="C79" s="4"/>
      <c r="D79" s="4"/>
      <c r="E79" s="4"/>
      <c r="F79" s="4"/>
      <c r="G79" s="14"/>
      <c r="H79" s="14"/>
    </row>
    <row r="80" spans="1:8" x14ac:dyDescent="0.3">
      <c r="A80" s="5" t="s">
        <v>274</v>
      </c>
      <c r="B80" s="4"/>
      <c r="C80" s="4"/>
      <c r="D80" s="4"/>
      <c r="E80" s="4"/>
      <c r="F80" s="4"/>
      <c r="G80" s="14"/>
      <c r="H80" s="14"/>
    </row>
    <row r="81" spans="1:8" x14ac:dyDescent="0.3">
      <c r="A81" s="5" t="s">
        <v>275</v>
      </c>
      <c r="B81" s="4"/>
      <c r="C81" s="4"/>
      <c r="D81" s="4"/>
      <c r="E81" s="4"/>
      <c r="F81" s="4"/>
      <c r="G81" s="14"/>
      <c r="H81" s="14"/>
    </row>
    <row r="82" spans="1:8" x14ac:dyDescent="0.3">
      <c r="A82" s="5" t="s">
        <v>276</v>
      </c>
      <c r="B82" s="4"/>
      <c r="C82" s="4"/>
      <c r="D82" s="4"/>
      <c r="E82" s="4"/>
      <c r="F82" s="4"/>
      <c r="G82" s="14"/>
      <c r="H82" s="14"/>
    </row>
    <row r="83" spans="1:8" x14ac:dyDescent="0.3">
      <c r="A83" s="5" t="s">
        <v>277</v>
      </c>
      <c r="B83" s="4"/>
      <c r="C83" s="4"/>
      <c r="D83" s="4"/>
      <c r="E83" s="4"/>
      <c r="F83" s="4"/>
      <c r="G83" s="14"/>
      <c r="H83" s="14"/>
    </row>
    <row r="84" spans="1:8" x14ac:dyDescent="0.3">
      <c r="A84" s="5" t="s">
        <v>278</v>
      </c>
      <c r="B84" s="4"/>
      <c r="C84" s="4"/>
      <c r="D84" s="4"/>
      <c r="E84" s="4"/>
      <c r="F84" s="4"/>
      <c r="G84" s="14"/>
      <c r="H84" s="14"/>
    </row>
    <row r="85" spans="1:8" x14ac:dyDescent="0.3">
      <c r="A85" s="5" t="s">
        <v>279</v>
      </c>
      <c r="B85" s="4"/>
      <c r="C85" s="4"/>
      <c r="D85" s="4"/>
      <c r="E85" s="4"/>
      <c r="F85" s="4"/>
      <c r="G85" s="14"/>
      <c r="H85" s="14"/>
    </row>
    <row r="86" spans="1:8" x14ac:dyDescent="0.3">
      <c r="A86" s="5" t="s">
        <v>280</v>
      </c>
      <c r="B86" s="4"/>
      <c r="C86" s="4"/>
      <c r="D86" s="4"/>
      <c r="E86" s="4"/>
      <c r="F86" s="4"/>
      <c r="G86" s="14"/>
      <c r="H86" s="14"/>
    </row>
    <row r="87" spans="1:8" x14ac:dyDescent="0.3">
      <c r="A87" s="5" t="s">
        <v>281</v>
      </c>
      <c r="B87" s="4"/>
      <c r="C87" s="4"/>
      <c r="D87" s="4"/>
      <c r="E87" s="4"/>
      <c r="F87" s="4"/>
      <c r="G87" s="14"/>
      <c r="H87" s="14"/>
    </row>
    <row r="88" spans="1:8" x14ac:dyDescent="0.3">
      <c r="A88" s="5" t="s">
        <v>282</v>
      </c>
      <c r="B88" s="4"/>
      <c r="C88" s="4"/>
      <c r="D88" s="4"/>
      <c r="E88" s="4"/>
      <c r="F88" s="4"/>
      <c r="G88" s="14"/>
      <c r="H88" s="14"/>
    </row>
    <row r="89" spans="1:8" x14ac:dyDescent="0.3">
      <c r="A89" s="5" t="s">
        <v>283</v>
      </c>
      <c r="B89" s="4"/>
      <c r="C89" s="4"/>
      <c r="D89" s="4"/>
      <c r="E89" s="4"/>
      <c r="F89" s="4"/>
      <c r="G89" s="14"/>
      <c r="H89" s="14"/>
    </row>
    <row r="90" spans="1:8" x14ac:dyDescent="0.3">
      <c r="A90" s="5" t="s">
        <v>284</v>
      </c>
      <c r="B90" s="4"/>
      <c r="C90" s="4"/>
      <c r="D90" s="4"/>
      <c r="E90" s="4"/>
      <c r="F90" s="4"/>
      <c r="G90" s="14"/>
      <c r="H90" s="14"/>
    </row>
    <row r="91" spans="1:8" x14ac:dyDescent="0.3">
      <c r="A91" s="5" t="s">
        <v>285</v>
      </c>
      <c r="B91" s="4"/>
      <c r="C91" s="4"/>
      <c r="D91" s="4"/>
      <c r="E91" s="4"/>
      <c r="F91" s="4"/>
      <c r="G91" s="14"/>
      <c r="H91" s="14"/>
    </row>
    <row r="92" spans="1:8" x14ac:dyDescent="0.3">
      <c r="A92" s="5" t="s">
        <v>286</v>
      </c>
      <c r="B92" s="4"/>
      <c r="C92" s="4"/>
      <c r="D92" s="4"/>
      <c r="E92" s="4"/>
      <c r="F92" s="4"/>
      <c r="G92" s="14"/>
      <c r="H92" s="14"/>
    </row>
    <row r="93" spans="1:8" x14ac:dyDescent="0.3">
      <c r="A93" s="5" t="s">
        <v>287</v>
      </c>
      <c r="B93" s="4"/>
      <c r="C93" s="4"/>
      <c r="D93" s="4"/>
      <c r="E93" s="4"/>
      <c r="F93" s="4"/>
      <c r="G93" s="14"/>
      <c r="H93" s="14"/>
    </row>
    <row r="94" spans="1:8" x14ac:dyDescent="0.3">
      <c r="A94" s="5" t="s">
        <v>288</v>
      </c>
      <c r="B94" s="4"/>
      <c r="C94" s="4"/>
      <c r="D94" s="4"/>
      <c r="E94" s="4"/>
      <c r="F94" s="4"/>
      <c r="G94" s="14"/>
      <c r="H94" s="14"/>
    </row>
    <row r="95" spans="1:8" x14ac:dyDescent="0.3">
      <c r="A95" s="5" t="s">
        <v>289</v>
      </c>
      <c r="B95" s="4"/>
      <c r="C95" s="4"/>
      <c r="D95" s="4"/>
      <c r="E95" s="4"/>
      <c r="F95" s="4"/>
      <c r="G95" s="14"/>
      <c r="H95" s="14"/>
    </row>
    <row r="96" spans="1:8" x14ac:dyDescent="0.3">
      <c r="A96" s="5" t="s">
        <v>290</v>
      </c>
      <c r="B96" s="4"/>
      <c r="C96" s="4"/>
      <c r="D96" s="4"/>
      <c r="E96" s="4"/>
      <c r="F96" s="4"/>
      <c r="G96" s="14"/>
      <c r="H96" s="14"/>
    </row>
    <row r="97" spans="1:8" x14ac:dyDescent="0.3">
      <c r="A97" s="5" t="s">
        <v>291</v>
      </c>
      <c r="B97" s="4"/>
      <c r="C97" s="4"/>
      <c r="D97" s="4"/>
      <c r="E97" s="4"/>
      <c r="F97" s="4"/>
      <c r="G97" s="14"/>
      <c r="H97" s="14"/>
    </row>
    <row r="98" spans="1:8" x14ac:dyDescent="0.3">
      <c r="A98" s="5" t="s">
        <v>292</v>
      </c>
      <c r="B98" s="4"/>
      <c r="C98" s="4"/>
      <c r="D98" s="4"/>
      <c r="E98" s="4"/>
      <c r="F98" s="4"/>
      <c r="G98" s="14"/>
      <c r="H98" s="14"/>
    </row>
    <row r="99" spans="1:8" x14ac:dyDescent="0.3">
      <c r="A99" s="5" t="s">
        <v>293</v>
      </c>
      <c r="B99" s="4"/>
      <c r="C99" s="4"/>
      <c r="D99" s="4"/>
      <c r="E99" s="4"/>
      <c r="F99" s="4"/>
      <c r="G99" s="14"/>
      <c r="H99" s="14"/>
    </row>
    <row r="100" spans="1:8" x14ac:dyDescent="0.3">
      <c r="A100" s="5" t="s">
        <v>294</v>
      </c>
      <c r="B100" s="4"/>
      <c r="C100" s="4"/>
      <c r="D100" s="4"/>
      <c r="E100" s="4"/>
      <c r="F100" s="4"/>
      <c r="G100" s="14"/>
      <c r="H100" s="14"/>
    </row>
    <row r="101" spans="1:8" x14ac:dyDescent="0.3">
      <c r="A101" s="5" t="s">
        <v>295</v>
      </c>
      <c r="B101" s="4"/>
      <c r="C101" s="4"/>
      <c r="D101" s="4"/>
      <c r="E101" s="4"/>
      <c r="F101" s="4"/>
      <c r="G101" s="14"/>
      <c r="H101" s="14"/>
    </row>
  </sheetData>
  <sortState ref="J2:K15">
    <sortCondition ref="J1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AN5"/>
  <sheetViews>
    <sheetView zoomScaleNormal="100" workbookViewId="0">
      <pane ySplit="4" topLeftCell="A5" activePane="bottomLeft" state="frozen"/>
      <selection sqref="A1:L2"/>
      <selection pane="bottomLeft" activeCell="C11" sqref="C11"/>
    </sheetView>
  </sheetViews>
  <sheetFormatPr defaultRowHeight="16.5" x14ac:dyDescent="0.3"/>
  <cols>
    <col min="1" max="1" width="14.125" bestFit="1" customWidth="1"/>
    <col min="2" max="3" width="13.75" customWidth="1"/>
    <col min="4" max="4" width="15.875" bestFit="1" customWidth="1"/>
    <col min="5" max="5" width="11.5" bestFit="1" customWidth="1"/>
    <col min="6" max="6" width="8.75" bestFit="1" customWidth="1"/>
    <col min="7" max="7" width="21.5" customWidth="1"/>
    <col min="8" max="8" width="13.5" bestFit="1" customWidth="1"/>
    <col min="10" max="12" width="12.75" customWidth="1"/>
    <col min="13" max="15" width="8.75" bestFit="1" customWidth="1"/>
    <col min="16" max="16" width="9" customWidth="1"/>
    <col min="18" max="18" width="13.5" bestFit="1" customWidth="1"/>
    <col min="19" max="22" width="12" customWidth="1"/>
    <col min="23" max="39" width="9" customWidth="1"/>
    <col min="40" max="40" width="9" style="34" customWidth="1"/>
  </cols>
  <sheetData>
    <row r="1" spans="1:40" s="36" customFormat="1" ht="11.25" x14ac:dyDescent="0.3">
      <c r="A1" s="36">
        <v>1</v>
      </c>
      <c r="B1" s="36">
        <v>2</v>
      </c>
      <c r="C1" s="36">
        <v>3</v>
      </c>
      <c r="D1" s="36">
        <v>4</v>
      </c>
      <c r="E1" s="36">
        <v>5</v>
      </c>
      <c r="F1" s="36">
        <v>6</v>
      </c>
      <c r="G1" s="36">
        <v>7</v>
      </c>
      <c r="H1" s="36">
        <v>8</v>
      </c>
      <c r="I1" s="36">
        <v>9</v>
      </c>
      <c r="J1" s="36">
        <v>10</v>
      </c>
      <c r="K1" s="36">
        <v>11</v>
      </c>
      <c r="L1" s="36">
        <v>12</v>
      </c>
      <c r="M1" s="36">
        <v>13</v>
      </c>
      <c r="N1" s="36">
        <v>14</v>
      </c>
      <c r="O1" s="36">
        <v>15</v>
      </c>
      <c r="P1" s="36">
        <v>16</v>
      </c>
      <c r="Q1" s="36">
        <v>17</v>
      </c>
      <c r="R1" s="36">
        <v>18</v>
      </c>
      <c r="S1" s="36">
        <v>19</v>
      </c>
      <c r="T1" s="36">
        <v>20</v>
      </c>
      <c r="U1" s="36">
        <v>21</v>
      </c>
      <c r="V1" s="36">
        <v>22</v>
      </c>
      <c r="W1" s="36">
        <v>23</v>
      </c>
      <c r="X1" s="36">
        <v>24</v>
      </c>
      <c r="Y1" s="36">
        <v>25</v>
      </c>
      <c r="Z1" s="36">
        <v>26</v>
      </c>
      <c r="AA1" s="36">
        <v>27</v>
      </c>
      <c r="AB1" s="36">
        <v>28</v>
      </c>
      <c r="AC1" s="36">
        <v>29</v>
      </c>
      <c r="AD1" s="36">
        <v>30</v>
      </c>
      <c r="AE1" s="36">
        <v>31</v>
      </c>
      <c r="AF1" s="36">
        <v>32</v>
      </c>
      <c r="AG1" s="36">
        <v>33</v>
      </c>
      <c r="AH1" s="36">
        <v>34</v>
      </c>
      <c r="AI1" s="36">
        <v>35</v>
      </c>
      <c r="AJ1" s="36">
        <v>36</v>
      </c>
      <c r="AK1" s="36">
        <v>37</v>
      </c>
      <c r="AL1" s="36">
        <v>38</v>
      </c>
      <c r="AM1" s="36">
        <v>39</v>
      </c>
      <c r="AN1" s="36">
        <v>40</v>
      </c>
    </row>
    <row r="2" spans="1:40" s="1" customFormat="1" x14ac:dyDescent="0.3">
      <c r="A2" s="84" t="s">
        <v>6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 t="s">
        <v>41</v>
      </c>
      <c r="N2" s="84"/>
      <c r="O2" s="84"/>
      <c r="P2" s="84"/>
      <c r="Q2" s="84" t="s">
        <v>13</v>
      </c>
      <c r="R2" s="84"/>
      <c r="S2" s="84" t="s">
        <v>14</v>
      </c>
      <c r="T2" s="84"/>
      <c r="U2" s="84"/>
      <c r="V2" s="84"/>
      <c r="W2" s="84" t="s">
        <v>19</v>
      </c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</row>
    <row r="3" spans="1:40" s="1" customFormat="1" x14ac:dyDescent="0.3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3" t="s">
        <v>38</v>
      </c>
      <c r="X3" s="83"/>
      <c r="Y3" s="83"/>
      <c r="Z3" s="83" t="s">
        <v>37</v>
      </c>
      <c r="AA3" s="83"/>
      <c r="AB3" s="83"/>
      <c r="AC3" s="83" t="s">
        <v>21</v>
      </c>
      <c r="AD3" s="83"/>
      <c r="AE3" s="83"/>
      <c r="AF3" s="83" t="s">
        <v>20</v>
      </c>
      <c r="AG3" s="83"/>
      <c r="AH3" s="83"/>
      <c r="AI3" s="83" t="s">
        <v>36</v>
      </c>
      <c r="AJ3" s="83"/>
      <c r="AK3" s="83"/>
      <c r="AL3" s="83" t="s">
        <v>35</v>
      </c>
      <c r="AM3" s="83"/>
      <c r="AN3" s="83"/>
    </row>
    <row r="4" spans="1:40" s="1" customFormat="1" ht="24" x14ac:dyDescent="0.3">
      <c r="A4" s="11" t="s">
        <v>76</v>
      </c>
      <c r="B4" s="11" t="s">
        <v>7</v>
      </c>
      <c r="C4" s="17" t="s">
        <v>104</v>
      </c>
      <c r="D4" s="10" t="s">
        <v>31</v>
      </c>
      <c r="E4" s="3" t="s">
        <v>8</v>
      </c>
      <c r="F4" s="3" t="s">
        <v>29</v>
      </c>
      <c r="G4" s="3" t="s">
        <v>28</v>
      </c>
      <c r="H4" s="3" t="s">
        <v>39</v>
      </c>
      <c r="I4" s="3" t="s">
        <v>9</v>
      </c>
      <c r="J4" s="33" t="s">
        <v>183</v>
      </c>
      <c r="K4" s="3" t="s">
        <v>11</v>
      </c>
      <c r="L4" s="3" t="s">
        <v>12</v>
      </c>
      <c r="M4" s="2" t="s">
        <v>32</v>
      </c>
      <c r="N4" s="2" t="s">
        <v>33</v>
      </c>
      <c r="O4" s="2" t="s">
        <v>34</v>
      </c>
      <c r="P4" s="2" t="s">
        <v>23</v>
      </c>
      <c r="Q4" s="3" t="s">
        <v>27</v>
      </c>
      <c r="R4" s="3" t="s">
        <v>40</v>
      </c>
      <c r="S4" s="3" t="s">
        <v>15</v>
      </c>
      <c r="T4" s="3" t="s">
        <v>16</v>
      </c>
      <c r="U4" s="3" t="s">
        <v>17</v>
      </c>
      <c r="V4" s="3" t="s">
        <v>18</v>
      </c>
      <c r="W4" s="3" t="s">
        <v>22</v>
      </c>
      <c r="X4" s="3" t="s">
        <v>0</v>
      </c>
      <c r="Y4" s="3" t="s">
        <v>1</v>
      </c>
      <c r="Z4" s="3" t="s">
        <v>22</v>
      </c>
      <c r="AA4" s="3" t="s">
        <v>0</v>
      </c>
      <c r="AB4" s="3" t="s">
        <v>1</v>
      </c>
      <c r="AC4" s="3" t="s">
        <v>22</v>
      </c>
      <c r="AD4" s="3" t="s">
        <v>0</v>
      </c>
      <c r="AE4" s="3" t="s">
        <v>1</v>
      </c>
      <c r="AF4" s="3" t="s">
        <v>22</v>
      </c>
      <c r="AG4" s="3" t="s">
        <v>0</v>
      </c>
      <c r="AH4" s="3" t="s">
        <v>1</v>
      </c>
      <c r="AI4" s="3" t="s">
        <v>22</v>
      </c>
      <c r="AJ4" s="3" t="s">
        <v>0</v>
      </c>
      <c r="AK4" s="3" t="s">
        <v>1</v>
      </c>
      <c r="AL4" s="3" t="s">
        <v>22</v>
      </c>
      <c r="AM4" s="3" t="s">
        <v>0</v>
      </c>
      <c r="AN4" s="3" t="s">
        <v>1</v>
      </c>
    </row>
    <row r="5" spans="1:40" s="15" customFormat="1" x14ac:dyDescent="0.3">
      <c r="A5" s="26" t="s">
        <v>80</v>
      </c>
      <c r="B5" s="26" t="s">
        <v>81</v>
      </c>
      <c r="C5" s="26" t="s">
        <v>109</v>
      </c>
      <c r="D5" s="26" t="s">
        <v>82</v>
      </c>
      <c r="E5" s="26" t="s">
        <v>83</v>
      </c>
      <c r="F5" s="26">
        <v>12345</v>
      </c>
      <c r="G5" s="35" t="s">
        <v>108</v>
      </c>
      <c r="H5" s="26">
        <v>20010101</v>
      </c>
      <c r="I5" s="26" t="s">
        <v>84</v>
      </c>
      <c r="J5" s="26" t="s">
        <v>182</v>
      </c>
      <c r="K5" s="26">
        <v>12345</v>
      </c>
      <c r="L5" s="26" t="s">
        <v>85</v>
      </c>
      <c r="M5" s="35">
        <v>3</v>
      </c>
      <c r="N5" s="35">
        <v>2</v>
      </c>
      <c r="O5" s="35">
        <v>1</v>
      </c>
      <c r="P5" s="70">
        <f>SUM(M5:O5)</f>
        <v>6</v>
      </c>
      <c r="Q5" s="35" t="s">
        <v>86</v>
      </c>
      <c r="R5" s="26">
        <v>20130102</v>
      </c>
      <c r="S5" s="26" t="s">
        <v>87</v>
      </c>
      <c r="T5" s="26" t="s">
        <v>88</v>
      </c>
      <c r="U5" s="26" t="s">
        <v>89</v>
      </c>
      <c r="V5" s="26" t="s">
        <v>90</v>
      </c>
      <c r="W5" s="35">
        <v>100</v>
      </c>
      <c r="X5" s="35">
        <v>200</v>
      </c>
      <c r="Y5" s="35">
        <v>300</v>
      </c>
      <c r="Z5" s="35">
        <v>70</v>
      </c>
      <c r="AA5" s="35">
        <v>150</v>
      </c>
      <c r="AB5" s="35">
        <v>200</v>
      </c>
      <c r="AC5" s="26" t="s">
        <v>116</v>
      </c>
      <c r="AD5" s="26" t="s">
        <v>117</v>
      </c>
      <c r="AE5" s="26" t="s">
        <v>118</v>
      </c>
      <c r="AF5" s="26" t="s">
        <v>91</v>
      </c>
      <c r="AG5" s="26" t="s">
        <v>91</v>
      </c>
      <c r="AH5" s="26" t="s">
        <v>92</v>
      </c>
      <c r="AI5" s="35">
        <v>30</v>
      </c>
      <c r="AJ5" s="35">
        <v>50</v>
      </c>
      <c r="AK5" s="35">
        <v>60</v>
      </c>
      <c r="AL5" s="35">
        <v>4</v>
      </c>
      <c r="AM5" s="35">
        <v>5</v>
      </c>
      <c r="AN5" s="70">
        <f>SUM(AL5:AM5)</f>
        <v>9</v>
      </c>
    </row>
  </sheetData>
  <mergeCells count="11">
    <mergeCell ref="AL3:AN3"/>
    <mergeCell ref="Q2:R3"/>
    <mergeCell ref="S2:V3"/>
    <mergeCell ref="A2:L3"/>
    <mergeCell ref="M2:P3"/>
    <mergeCell ref="W2:AN2"/>
    <mergeCell ref="W3:Y3"/>
    <mergeCell ref="Z3:AB3"/>
    <mergeCell ref="AC3:AE3"/>
    <mergeCell ref="AF3:AH3"/>
    <mergeCell ref="AI3:AK3"/>
  </mergeCells>
  <phoneticPr fontId="1" type="noConversion"/>
  <dataValidations count="3">
    <dataValidation type="list" allowBlank="1" showInputMessage="1" showErrorMessage="1" sqref="C5">
      <formula1>"강원,경남,경북,광주,대구,대전,부산,울산,전남,전북,제주,충남,충북"</formula1>
    </dataValidation>
    <dataValidation type="list" allowBlank="1" showInputMessage="1" showErrorMessage="1" sqref="Q5">
      <formula1>"연구소,전담부서,없음"</formula1>
    </dataValidation>
    <dataValidation type="list" allowBlank="1" showInputMessage="1" showErrorMessage="1" sqref="I5">
      <formula1>"법인,개인"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L11"/>
  <sheetViews>
    <sheetView zoomScaleNormal="100" workbookViewId="0">
      <pane ySplit="1" topLeftCell="A2" activePane="bottomLeft" state="frozen"/>
      <selection sqref="A1:L2"/>
      <selection pane="bottomLeft" activeCell="D1" sqref="D1"/>
    </sheetView>
  </sheetViews>
  <sheetFormatPr defaultRowHeight="16.5" x14ac:dyDescent="0.3"/>
  <cols>
    <col min="1" max="1" width="14.125" style="1" bestFit="1" customWidth="1"/>
    <col min="2" max="2" width="15.125" style="1" customWidth="1"/>
    <col min="3" max="3" width="9" style="1" customWidth="1"/>
    <col min="4" max="4" width="12.25" style="1" customWidth="1"/>
    <col min="5" max="5" width="14.25" customWidth="1"/>
    <col min="6" max="6" width="12.5" customWidth="1"/>
    <col min="7" max="7" width="13.375" customWidth="1"/>
    <col min="8" max="8" width="13.375" style="21" customWidth="1"/>
    <col min="9" max="9" width="14.125" style="21" bestFit="1" customWidth="1"/>
    <col min="10" max="10" width="15.75" customWidth="1"/>
    <col min="11" max="11" width="12.625" style="21" customWidth="1"/>
    <col min="12" max="12" width="11.125" style="21" customWidth="1"/>
  </cols>
  <sheetData>
    <row r="1" spans="1:12" ht="30" customHeight="1" x14ac:dyDescent="0.3">
      <c r="A1" s="11" t="s">
        <v>30</v>
      </c>
      <c r="B1" s="11" t="s">
        <v>7</v>
      </c>
      <c r="C1" s="9" t="s">
        <v>5</v>
      </c>
      <c r="D1" s="18" t="s">
        <v>75</v>
      </c>
      <c r="E1" s="3" t="s">
        <v>2</v>
      </c>
      <c r="F1" s="3" t="s">
        <v>3</v>
      </c>
      <c r="G1" s="3" t="s">
        <v>4</v>
      </c>
      <c r="H1" s="20" t="s">
        <v>123</v>
      </c>
      <c r="I1" s="20" t="s">
        <v>122</v>
      </c>
      <c r="J1" s="16" t="s">
        <v>107</v>
      </c>
      <c r="K1" s="20" t="s">
        <v>77</v>
      </c>
      <c r="L1" s="20" t="s">
        <v>10</v>
      </c>
    </row>
    <row r="2" spans="1:12" x14ac:dyDescent="0.3">
      <c r="A2" s="28" t="str">
        <f>신청기업정보!$A$5</f>
        <v>123-45-67890</v>
      </c>
      <c r="B2" s="28" t="str">
        <f>신청기업정보!$B$5</f>
        <v>가나다</v>
      </c>
      <c r="C2" s="30">
        <v>1</v>
      </c>
      <c r="D2" s="22" t="s">
        <v>381</v>
      </c>
      <c r="E2" s="28" t="str">
        <f>IFERROR(VLOOKUP($D2,'지원프로그램(TP)'!$A$2:$H$101,2,0),"")</f>
        <v/>
      </c>
      <c r="F2" s="28" t="str">
        <f>IFERROR(VLOOKUP($D2,'지원프로그램(TP)'!$A$2:$H$101,4,0),"")</f>
        <v/>
      </c>
      <c r="G2" s="28" t="str">
        <f>IFERROR(VLOOKUP($D2,'지원프로그램(TP)'!$A$2:$H$101,6,0),"")</f>
        <v/>
      </c>
      <c r="H2" s="29" t="str">
        <f>IFERROR(VLOOKUP($D2,'지원프로그램(TP)'!$A$2:$H$101,7,0),"")</f>
        <v/>
      </c>
      <c r="I2" s="28" t="str">
        <f>IFERROR(VLOOKUP($D2,'지원프로그램(TP)'!$A$2:$H$101,8,0),"")</f>
        <v/>
      </c>
      <c r="J2" s="22" t="s">
        <v>119</v>
      </c>
      <c r="K2" s="25">
        <v>5000</v>
      </c>
      <c r="L2" s="29" t="str">
        <f>IFERROR(K2*I2/100,"")</f>
        <v/>
      </c>
    </row>
    <row r="3" spans="1:12" x14ac:dyDescent="0.3">
      <c r="A3" s="28" t="str">
        <f>신청기업정보!$A$5</f>
        <v>123-45-67890</v>
      </c>
      <c r="B3" s="28" t="str">
        <f>신청기업정보!$B$5</f>
        <v>가나다</v>
      </c>
      <c r="C3" s="8">
        <v>2</v>
      </c>
      <c r="D3" s="22" t="s">
        <v>101</v>
      </c>
      <c r="E3" s="28" t="str">
        <f>IFERROR(VLOOKUP($D3,'지원프로그램(TP)'!$A$2:$H$101,2,0),"")</f>
        <v/>
      </c>
      <c r="F3" s="28" t="str">
        <f>IFERROR(VLOOKUP($D3,'지원프로그램(TP)'!$A$2:$H$101,4,0),"")</f>
        <v/>
      </c>
      <c r="G3" s="28" t="e">
        <f>VLOOKUP($D3,'지원프로그램(TP)'!$A$2:$H$101,6,0)</f>
        <v>#N/A</v>
      </c>
      <c r="H3" s="29" t="str">
        <f>IFERROR(VLOOKUP($D3,'지원프로그램(TP)'!$A$2:$H$101,7,0),"")</f>
        <v/>
      </c>
      <c r="I3" s="28" t="str">
        <f>IFERROR(VLOOKUP($D3,'지원프로그램(TP)'!$A$2:$H$101,8,0),"")</f>
        <v/>
      </c>
      <c r="J3" s="26" t="s">
        <v>120</v>
      </c>
      <c r="K3" s="25">
        <v>250</v>
      </c>
      <c r="L3" s="29" t="str">
        <f t="shared" ref="L3:L11" si="0">IFERROR(K3*I3/100,"")</f>
        <v/>
      </c>
    </row>
    <row r="4" spans="1:12" x14ac:dyDescent="0.3">
      <c r="A4" s="28" t="str">
        <f>신청기업정보!$A$5</f>
        <v>123-45-67890</v>
      </c>
      <c r="B4" s="28" t="str">
        <f>신청기업정보!$B$5</f>
        <v>가나다</v>
      </c>
      <c r="C4" s="4">
        <v>3</v>
      </c>
      <c r="D4" s="22" t="s">
        <v>102</v>
      </c>
      <c r="E4" s="28" t="str">
        <f>IFERROR(VLOOKUP($D4,'지원프로그램(TP)'!$A$2:$H$101,2,0),"")</f>
        <v/>
      </c>
      <c r="F4" s="28" t="str">
        <f>IFERROR(VLOOKUP($D4,'지원프로그램(TP)'!$A$2:$H$101,4,0),"")</f>
        <v/>
      </c>
      <c r="G4" s="28" t="e">
        <f>VLOOKUP($D4,'지원프로그램(TP)'!$A$2:$H$101,6,0)</f>
        <v>#N/A</v>
      </c>
      <c r="H4" s="29" t="str">
        <f>IFERROR(VLOOKUP($D4,'지원프로그램(TP)'!$A$2:$H$101,7,0),"")</f>
        <v/>
      </c>
      <c r="I4" s="28" t="str">
        <f>IFERROR(VLOOKUP($D4,'지원프로그램(TP)'!$A$2:$H$101,8,0),"")</f>
        <v/>
      </c>
      <c r="J4" s="26" t="s">
        <v>121</v>
      </c>
      <c r="K4" s="27">
        <v>50</v>
      </c>
      <c r="L4" s="29" t="str">
        <f t="shared" si="0"/>
        <v/>
      </c>
    </row>
    <row r="5" spans="1:12" x14ac:dyDescent="0.3">
      <c r="A5" s="28" t="str">
        <f>신청기업정보!$A$5</f>
        <v>123-45-67890</v>
      </c>
      <c r="B5" s="28" t="str">
        <f>신청기업정보!$B$5</f>
        <v>가나다</v>
      </c>
      <c r="C5" s="4">
        <v>4</v>
      </c>
      <c r="D5" s="23"/>
      <c r="E5" s="28" t="str">
        <f>IFERROR(VLOOKUP($D5,'지원프로그램(TP)'!$A$2:$H$101,2,0),"")</f>
        <v/>
      </c>
      <c r="F5" s="28" t="str">
        <f>IFERROR(VLOOKUP($D5,'지원프로그램(TP)'!$A$2:$H$101,4,0),"")</f>
        <v/>
      </c>
      <c r="G5" s="28" t="str">
        <f>IFERROR(VLOOKUP($D5,'지원프로그램(TP)'!$A$2:$H$101,6,0),"")</f>
        <v/>
      </c>
      <c r="H5" s="29" t="str">
        <f>IFERROR(VLOOKUP($D5,'지원프로그램(TP)'!$A$2:$H$101,7,0),"")</f>
        <v/>
      </c>
      <c r="I5" s="28" t="str">
        <f>IFERROR(VLOOKUP($D5,'지원프로그램(TP)'!$A$2:$H$101,8,0),"")</f>
        <v/>
      </c>
      <c r="J5" s="26" t="s">
        <v>126</v>
      </c>
      <c r="K5" s="26" t="s">
        <v>126</v>
      </c>
      <c r="L5" s="29" t="str">
        <f t="shared" si="0"/>
        <v/>
      </c>
    </row>
    <row r="6" spans="1:12" x14ac:dyDescent="0.3">
      <c r="A6" s="28" t="str">
        <f>신청기업정보!$A$5</f>
        <v>123-45-67890</v>
      </c>
      <c r="B6" s="28" t="str">
        <f>신청기업정보!$B$5</f>
        <v>가나다</v>
      </c>
      <c r="C6" s="4">
        <v>5</v>
      </c>
      <c r="D6" s="23"/>
      <c r="E6" s="28" t="str">
        <f>IFERROR(VLOOKUP($D6,'지원프로그램(TP)'!$A$2:$H$101,2,0),"")</f>
        <v/>
      </c>
      <c r="F6" s="28" t="str">
        <f>IFERROR(VLOOKUP($D6,'지원프로그램(TP)'!$A$2:$H$101,4,0),"")</f>
        <v/>
      </c>
      <c r="G6" s="28" t="str">
        <f>IFERROR(VLOOKUP($D6,'지원프로그램(TP)'!$A$2:$H$101,6,0),"")</f>
        <v/>
      </c>
      <c r="H6" s="29" t="str">
        <f>IFERROR(VLOOKUP($D6,'지원프로그램(TP)'!$A$2:$H$101,7,0),"")</f>
        <v/>
      </c>
      <c r="I6" s="28" t="str">
        <f>IFERROR(VLOOKUP($D6,'지원프로그램(TP)'!$A$2:$H$101,8,0),"")</f>
        <v/>
      </c>
      <c r="J6" s="26" t="s">
        <v>126</v>
      </c>
      <c r="K6" s="26" t="s">
        <v>126</v>
      </c>
      <c r="L6" s="29" t="str">
        <f t="shared" si="0"/>
        <v/>
      </c>
    </row>
    <row r="7" spans="1:12" x14ac:dyDescent="0.3">
      <c r="A7" s="28" t="str">
        <f>신청기업정보!$A$5</f>
        <v>123-45-67890</v>
      </c>
      <c r="B7" s="28" t="str">
        <f>신청기업정보!$B$5</f>
        <v>가나다</v>
      </c>
      <c r="C7" s="5">
        <v>6</v>
      </c>
      <c r="D7" s="24"/>
      <c r="E7" s="28" t="str">
        <f>IFERROR(VLOOKUP($D7,'지원프로그램(TP)'!$A$2:$H$101,2,0),"")</f>
        <v/>
      </c>
      <c r="F7" s="28" t="str">
        <f>IFERROR(VLOOKUP($D7,'지원프로그램(TP)'!$A$2:$H$101,4,0),"")</f>
        <v/>
      </c>
      <c r="G7" s="28" t="str">
        <f>IFERROR(VLOOKUP($D7,'지원프로그램(TP)'!$A$2:$H$101,6,0),"")</f>
        <v/>
      </c>
      <c r="H7" s="29" t="str">
        <f>IFERROR(VLOOKUP($D7,'지원프로그램(TP)'!$A$2:$H$101,7,0),"")</f>
        <v/>
      </c>
      <c r="I7" s="28" t="str">
        <f>IFERROR(VLOOKUP($D7,'지원프로그램(TP)'!$A$2:$H$101,8,0),"")</f>
        <v/>
      </c>
      <c r="J7" s="26" t="s">
        <v>126</v>
      </c>
      <c r="K7" s="26" t="s">
        <v>126</v>
      </c>
      <c r="L7" s="29" t="str">
        <f t="shared" si="0"/>
        <v/>
      </c>
    </row>
    <row r="8" spans="1:12" x14ac:dyDescent="0.3">
      <c r="A8" s="28" t="str">
        <f>신청기업정보!$A$5</f>
        <v>123-45-67890</v>
      </c>
      <c r="B8" s="28" t="str">
        <f>신청기업정보!$B$5</f>
        <v>가나다</v>
      </c>
      <c r="C8" s="4">
        <v>7</v>
      </c>
      <c r="D8" s="23"/>
      <c r="E8" s="28" t="str">
        <f>IFERROR(VLOOKUP($D8,'지원프로그램(TP)'!$A$2:$H$101,2,0),"")</f>
        <v/>
      </c>
      <c r="F8" s="28" t="str">
        <f>IFERROR(VLOOKUP($D8,'지원프로그램(TP)'!$A$2:$H$101,4,0),"")</f>
        <v/>
      </c>
      <c r="G8" s="28" t="str">
        <f>IFERROR(VLOOKUP($D8,'지원프로그램(TP)'!$A$2:$H$101,6,0),"")</f>
        <v/>
      </c>
      <c r="H8" s="29" t="str">
        <f>IFERROR(VLOOKUP($D8,'지원프로그램(TP)'!$A$2:$H$101,7,0),"")</f>
        <v/>
      </c>
      <c r="I8" s="28" t="str">
        <f>IFERROR(VLOOKUP($D8,'지원프로그램(TP)'!$A$2:$H$101,8,0),"")</f>
        <v/>
      </c>
      <c r="J8" s="26" t="s">
        <v>126</v>
      </c>
      <c r="K8" s="26" t="s">
        <v>126</v>
      </c>
      <c r="L8" s="29" t="str">
        <f t="shared" si="0"/>
        <v/>
      </c>
    </row>
    <row r="9" spans="1:12" x14ac:dyDescent="0.3">
      <c r="A9" s="28" t="str">
        <f>신청기업정보!$A$5</f>
        <v>123-45-67890</v>
      </c>
      <c r="B9" s="28" t="str">
        <f>신청기업정보!$B$5</f>
        <v>가나다</v>
      </c>
      <c r="C9" s="4">
        <v>8</v>
      </c>
      <c r="D9" s="23"/>
      <c r="E9" s="28" t="str">
        <f>IFERROR(VLOOKUP($D9,'지원프로그램(TP)'!$A$2:$H$101,2,0),"")</f>
        <v/>
      </c>
      <c r="F9" s="28" t="str">
        <f>IFERROR(VLOOKUP($D9,'지원프로그램(TP)'!$A$2:$H$101,4,0),"")</f>
        <v/>
      </c>
      <c r="G9" s="28" t="str">
        <f>IFERROR(VLOOKUP($D9,'지원프로그램(TP)'!$A$2:$H$101,6,0),"")</f>
        <v/>
      </c>
      <c r="H9" s="29" t="str">
        <f>IFERROR(VLOOKUP($D9,'지원프로그램(TP)'!$A$2:$H$101,7,0),"")</f>
        <v/>
      </c>
      <c r="I9" s="28" t="str">
        <f>IFERROR(VLOOKUP($D9,'지원프로그램(TP)'!$A$2:$H$101,8,0),"")</f>
        <v/>
      </c>
      <c r="J9" s="26" t="s">
        <v>126</v>
      </c>
      <c r="K9" s="26" t="s">
        <v>126</v>
      </c>
      <c r="L9" s="29" t="str">
        <f t="shared" si="0"/>
        <v/>
      </c>
    </row>
    <row r="10" spans="1:12" x14ac:dyDescent="0.3">
      <c r="A10" s="28" t="str">
        <f>신청기업정보!$A$5</f>
        <v>123-45-67890</v>
      </c>
      <c r="B10" s="28" t="str">
        <f>신청기업정보!$B$5</f>
        <v>가나다</v>
      </c>
      <c r="C10" s="4">
        <v>9</v>
      </c>
      <c r="D10" s="23"/>
      <c r="E10" s="28" t="str">
        <f>IFERROR(VLOOKUP($D10,'지원프로그램(TP)'!$A$2:$H$101,2,0),"")</f>
        <v/>
      </c>
      <c r="F10" s="28" t="str">
        <f>IFERROR(VLOOKUP($D10,'지원프로그램(TP)'!$A$2:$H$101,4,0),"")</f>
        <v/>
      </c>
      <c r="G10" s="28" t="str">
        <f>IFERROR(VLOOKUP($D10,'지원프로그램(TP)'!$A$2:$H$101,6,0),"")</f>
        <v/>
      </c>
      <c r="H10" s="29" t="str">
        <f>IFERROR(VLOOKUP($D10,'지원프로그램(TP)'!$A$2:$H$101,7,0),"")</f>
        <v/>
      </c>
      <c r="I10" s="28" t="str">
        <f>IFERROR(VLOOKUP($D10,'지원프로그램(TP)'!$A$2:$H$101,8,0),"")</f>
        <v/>
      </c>
      <c r="J10" s="26" t="s">
        <v>126</v>
      </c>
      <c r="K10" s="26" t="s">
        <v>126</v>
      </c>
      <c r="L10" s="29" t="str">
        <f t="shared" si="0"/>
        <v/>
      </c>
    </row>
    <row r="11" spans="1:12" x14ac:dyDescent="0.3">
      <c r="A11" s="28" t="str">
        <f>신청기업정보!$A$5</f>
        <v>123-45-67890</v>
      </c>
      <c r="B11" s="28" t="str">
        <f>신청기업정보!$B$5</f>
        <v>가나다</v>
      </c>
      <c r="C11" s="4">
        <v>10</v>
      </c>
      <c r="D11" s="23"/>
      <c r="E11" s="28" t="str">
        <f>IFERROR(VLOOKUP($D11,'지원프로그램(TP)'!$A$2:$H$101,2,0),"")</f>
        <v/>
      </c>
      <c r="F11" s="28" t="str">
        <f>IFERROR(VLOOKUP($D11,'지원프로그램(TP)'!$A$2:$H$101,4,0),"")</f>
        <v/>
      </c>
      <c r="G11" s="28" t="str">
        <f>IFERROR(VLOOKUP($D11,'지원프로그램(TP)'!$A$2:$H$101,6,0),"")</f>
        <v/>
      </c>
      <c r="H11" s="29" t="str">
        <f>IFERROR(VLOOKUP($D11,'지원프로그램(TP)'!$A$2:$H$101,7,0),"")</f>
        <v/>
      </c>
      <c r="I11" s="28" t="str">
        <f>IFERROR(VLOOKUP($D11,'지원프로그램(TP)'!$A$2:$H$101,8,0),"")</f>
        <v/>
      </c>
      <c r="J11" s="26" t="s">
        <v>126</v>
      </c>
      <c r="K11" s="26" t="s">
        <v>126</v>
      </c>
      <c r="L11" s="29" t="str">
        <f t="shared" si="0"/>
        <v/>
      </c>
    </row>
  </sheetData>
  <phoneticPr fontId="1" type="noConversion"/>
  <conditionalFormatting sqref="K2:K4">
    <cfRule type="expression" dxfId="0" priority="1">
      <formula>K2&gt;H2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6"/>
  <sheetViews>
    <sheetView zoomScaleNormal="100" workbookViewId="0">
      <pane ySplit="1" topLeftCell="A2" activePane="bottomLeft" state="frozen"/>
      <selection sqref="A1:L2"/>
      <selection pane="bottomLeft" activeCell="D5" sqref="D5"/>
    </sheetView>
  </sheetViews>
  <sheetFormatPr defaultRowHeight="16.5" x14ac:dyDescent="0.3"/>
  <cols>
    <col min="1" max="2" width="14.125" customWidth="1"/>
    <col min="3" max="3" width="9.125" customWidth="1"/>
    <col min="4" max="4" width="14.125" customWidth="1"/>
    <col min="5" max="7" width="14.625" customWidth="1"/>
    <col min="8" max="8" width="21.375" bestFit="1" customWidth="1"/>
    <col min="9" max="9" width="14.625" customWidth="1"/>
  </cols>
  <sheetData>
    <row r="1" spans="1:9" ht="24" x14ac:dyDescent="0.3">
      <c r="A1" s="11" t="s">
        <v>30</v>
      </c>
      <c r="B1" s="11" t="s">
        <v>7</v>
      </c>
      <c r="C1" s="19" t="s">
        <v>124</v>
      </c>
      <c r="D1" s="17" t="s">
        <v>105</v>
      </c>
      <c r="E1" s="17" t="s">
        <v>24</v>
      </c>
      <c r="F1" s="17" t="s">
        <v>25</v>
      </c>
      <c r="G1" s="17" t="s">
        <v>106</v>
      </c>
      <c r="H1" s="12" t="s">
        <v>97</v>
      </c>
      <c r="I1" s="2" t="s">
        <v>26</v>
      </c>
    </row>
    <row r="2" spans="1:9" x14ac:dyDescent="0.3">
      <c r="A2" s="28" t="str">
        <f>신청기업정보!$A$5</f>
        <v>123-45-67890</v>
      </c>
      <c r="B2" s="28" t="str">
        <f>신청기업정보!$B$5</f>
        <v>가나다</v>
      </c>
      <c r="C2" s="13">
        <v>1</v>
      </c>
      <c r="D2" s="31" t="s">
        <v>113</v>
      </c>
      <c r="E2" s="26" t="s">
        <v>79</v>
      </c>
      <c r="F2" s="26" t="s">
        <v>95</v>
      </c>
      <c r="G2" s="26" t="s">
        <v>110</v>
      </c>
      <c r="H2" s="26" t="s">
        <v>99</v>
      </c>
      <c r="I2" s="26">
        <v>100</v>
      </c>
    </row>
    <row r="3" spans="1:9" x14ac:dyDescent="0.3">
      <c r="A3" s="28" t="str">
        <f>신청기업정보!$A$5</f>
        <v>123-45-67890</v>
      </c>
      <c r="B3" s="28" t="str">
        <f>신청기업정보!$B$5</f>
        <v>가나다</v>
      </c>
      <c r="C3" s="13">
        <v>2</v>
      </c>
      <c r="D3" s="31" t="s">
        <v>114</v>
      </c>
      <c r="E3" s="26" t="s">
        <v>94</v>
      </c>
      <c r="F3" s="26" t="s">
        <v>96</v>
      </c>
      <c r="G3" s="26" t="s">
        <v>111</v>
      </c>
      <c r="H3" s="26" t="s">
        <v>100</v>
      </c>
      <c r="I3" s="26">
        <v>500</v>
      </c>
    </row>
    <row r="4" spans="1:9" x14ac:dyDescent="0.3">
      <c r="A4" s="28" t="str">
        <f>신청기업정보!$A$5</f>
        <v>123-45-67890</v>
      </c>
      <c r="B4" s="28" t="str">
        <f>신청기업정보!$B$5</f>
        <v>가나다</v>
      </c>
      <c r="C4" s="13">
        <v>3</v>
      </c>
      <c r="D4" s="31" t="s">
        <v>115</v>
      </c>
      <c r="E4" s="26" t="s">
        <v>93</v>
      </c>
      <c r="F4" s="26" t="s">
        <v>96</v>
      </c>
      <c r="G4" s="26" t="s">
        <v>112</v>
      </c>
      <c r="H4" s="26" t="s">
        <v>98</v>
      </c>
      <c r="I4" s="26">
        <v>700</v>
      </c>
    </row>
    <row r="5" spans="1:9" x14ac:dyDescent="0.3">
      <c r="A5" s="28" t="str">
        <f>신청기업정보!$A$5</f>
        <v>123-45-67890</v>
      </c>
      <c r="B5" s="28" t="str">
        <f>신청기업정보!$B$5</f>
        <v>가나다</v>
      </c>
      <c r="C5" s="13">
        <v>4</v>
      </c>
      <c r="D5" s="32" t="s">
        <v>126</v>
      </c>
      <c r="E5" s="32" t="s">
        <v>126</v>
      </c>
      <c r="F5" s="32" t="s">
        <v>126</v>
      </c>
      <c r="G5" s="32" t="s">
        <v>126</v>
      </c>
      <c r="H5" s="32" t="s">
        <v>126</v>
      </c>
      <c r="I5" s="32" t="s">
        <v>126</v>
      </c>
    </row>
    <row r="6" spans="1:9" x14ac:dyDescent="0.3">
      <c r="A6" s="28" t="str">
        <f>신청기업정보!$A$5</f>
        <v>123-45-67890</v>
      </c>
      <c r="B6" s="28" t="str">
        <f>신청기업정보!$B$5</f>
        <v>가나다</v>
      </c>
      <c r="C6" s="13">
        <v>5</v>
      </c>
      <c r="D6" s="32" t="s">
        <v>126</v>
      </c>
      <c r="E6" s="32" t="s">
        <v>126</v>
      </c>
      <c r="F6" s="32" t="s">
        <v>126</v>
      </c>
      <c r="G6" s="32" t="s">
        <v>126</v>
      </c>
      <c r="H6" s="32" t="s">
        <v>126</v>
      </c>
      <c r="I6" s="32" t="s">
        <v>126</v>
      </c>
    </row>
    <row r="7" spans="1:9" x14ac:dyDescent="0.3">
      <c r="A7" s="28" t="str">
        <f>신청기업정보!$A$5</f>
        <v>123-45-67890</v>
      </c>
      <c r="B7" s="28" t="str">
        <f>신청기업정보!$B$5</f>
        <v>가나다</v>
      </c>
      <c r="C7" s="13">
        <v>6</v>
      </c>
      <c r="D7" s="32" t="s">
        <v>126</v>
      </c>
      <c r="E7" s="32" t="s">
        <v>126</v>
      </c>
      <c r="F7" s="32" t="s">
        <v>126</v>
      </c>
      <c r="G7" s="32" t="s">
        <v>126</v>
      </c>
      <c r="H7" s="32" t="s">
        <v>126</v>
      </c>
      <c r="I7" s="32" t="s">
        <v>126</v>
      </c>
    </row>
    <row r="8" spans="1:9" x14ac:dyDescent="0.3">
      <c r="A8" s="28" t="str">
        <f>신청기업정보!$A$5</f>
        <v>123-45-67890</v>
      </c>
      <c r="B8" s="28" t="str">
        <f>신청기업정보!$B$5</f>
        <v>가나다</v>
      </c>
      <c r="C8" s="13">
        <v>7</v>
      </c>
      <c r="D8" s="32" t="s">
        <v>126</v>
      </c>
      <c r="E8" s="32" t="s">
        <v>126</v>
      </c>
      <c r="F8" s="32" t="s">
        <v>126</v>
      </c>
      <c r="G8" s="32" t="s">
        <v>126</v>
      </c>
      <c r="H8" s="32" t="s">
        <v>126</v>
      </c>
      <c r="I8" s="32" t="s">
        <v>126</v>
      </c>
    </row>
    <row r="9" spans="1:9" x14ac:dyDescent="0.3">
      <c r="A9" s="28" t="str">
        <f>신청기업정보!$A$5</f>
        <v>123-45-67890</v>
      </c>
      <c r="B9" s="28" t="str">
        <f>신청기업정보!$B$5</f>
        <v>가나다</v>
      </c>
      <c r="C9" s="13">
        <v>8</v>
      </c>
      <c r="D9" s="32" t="s">
        <v>126</v>
      </c>
      <c r="E9" s="32" t="s">
        <v>126</v>
      </c>
      <c r="F9" s="32" t="s">
        <v>126</v>
      </c>
      <c r="G9" s="32" t="s">
        <v>126</v>
      </c>
      <c r="H9" s="32" t="s">
        <v>126</v>
      </c>
      <c r="I9" s="32" t="s">
        <v>126</v>
      </c>
    </row>
    <row r="10" spans="1:9" x14ac:dyDescent="0.3">
      <c r="A10" s="28" t="str">
        <f>신청기업정보!$A$5</f>
        <v>123-45-67890</v>
      </c>
      <c r="B10" s="28" t="str">
        <f>신청기업정보!$B$5</f>
        <v>가나다</v>
      </c>
      <c r="C10" s="13">
        <v>9</v>
      </c>
      <c r="D10" s="32" t="s">
        <v>126</v>
      </c>
      <c r="E10" s="32" t="s">
        <v>126</v>
      </c>
      <c r="F10" s="32" t="s">
        <v>126</v>
      </c>
      <c r="G10" s="32" t="s">
        <v>126</v>
      </c>
      <c r="H10" s="32" t="s">
        <v>126</v>
      </c>
      <c r="I10" s="32" t="s">
        <v>126</v>
      </c>
    </row>
    <row r="11" spans="1:9" x14ac:dyDescent="0.3">
      <c r="A11" s="28" t="str">
        <f>신청기업정보!$A$5</f>
        <v>123-45-67890</v>
      </c>
      <c r="B11" s="28" t="str">
        <f>신청기업정보!$B$5</f>
        <v>가나다</v>
      </c>
      <c r="C11" s="13">
        <v>10</v>
      </c>
      <c r="D11" s="32" t="s">
        <v>126</v>
      </c>
      <c r="E11" s="32" t="s">
        <v>126</v>
      </c>
      <c r="F11" s="32" t="s">
        <v>126</v>
      </c>
      <c r="G11" s="32" t="s">
        <v>126</v>
      </c>
      <c r="H11" s="32" t="s">
        <v>126</v>
      </c>
      <c r="I11" s="32" t="s">
        <v>126</v>
      </c>
    </row>
    <row r="12" spans="1:9" x14ac:dyDescent="0.3">
      <c r="A12" s="28" t="str">
        <f>신청기업정보!$A$5</f>
        <v>123-45-67890</v>
      </c>
      <c r="B12" s="28" t="str">
        <f>신청기업정보!$B$5</f>
        <v>가나다</v>
      </c>
      <c r="C12" s="13">
        <v>11</v>
      </c>
      <c r="D12" s="32" t="s">
        <v>126</v>
      </c>
      <c r="E12" s="32" t="s">
        <v>126</v>
      </c>
      <c r="F12" s="32" t="s">
        <v>126</v>
      </c>
      <c r="G12" s="32" t="s">
        <v>126</v>
      </c>
      <c r="H12" s="32" t="s">
        <v>126</v>
      </c>
      <c r="I12" s="32" t="s">
        <v>126</v>
      </c>
    </row>
    <row r="13" spans="1:9" x14ac:dyDescent="0.3">
      <c r="A13" s="28" t="str">
        <f>신청기업정보!$A$5</f>
        <v>123-45-67890</v>
      </c>
      <c r="B13" s="28" t="str">
        <f>신청기업정보!$B$5</f>
        <v>가나다</v>
      </c>
      <c r="C13" s="13">
        <v>12</v>
      </c>
      <c r="D13" s="32" t="s">
        <v>126</v>
      </c>
      <c r="E13" s="32" t="s">
        <v>126</v>
      </c>
      <c r="F13" s="32" t="s">
        <v>126</v>
      </c>
      <c r="G13" s="32" t="s">
        <v>126</v>
      </c>
      <c r="H13" s="32" t="s">
        <v>126</v>
      </c>
      <c r="I13" s="32" t="s">
        <v>126</v>
      </c>
    </row>
    <row r="14" spans="1:9" x14ac:dyDescent="0.3">
      <c r="A14" s="28" t="str">
        <f>신청기업정보!$A$5</f>
        <v>123-45-67890</v>
      </c>
      <c r="B14" s="28" t="str">
        <f>신청기업정보!$B$5</f>
        <v>가나다</v>
      </c>
      <c r="C14" s="13">
        <v>13</v>
      </c>
      <c r="D14" s="32" t="s">
        <v>126</v>
      </c>
      <c r="E14" s="32" t="s">
        <v>126</v>
      </c>
      <c r="F14" s="32" t="s">
        <v>126</v>
      </c>
      <c r="G14" s="32" t="s">
        <v>126</v>
      </c>
      <c r="H14" s="32" t="s">
        <v>126</v>
      </c>
      <c r="I14" s="32" t="s">
        <v>126</v>
      </c>
    </row>
    <row r="15" spans="1:9" x14ac:dyDescent="0.3">
      <c r="A15" s="28" t="str">
        <f>신청기업정보!$A$5</f>
        <v>123-45-67890</v>
      </c>
      <c r="B15" s="28" t="str">
        <f>신청기업정보!$B$5</f>
        <v>가나다</v>
      </c>
      <c r="C15" s="13">
        <v>14</v>
      </c>
      <c r="D15" s="32" t="s">
        <v>126</v>
      </c>
      <c r="E15" s="32" t="s">
        <v>126</v>
      </c>
      <c r="F15" s="32" t="s">
        <v>126</v>
      </c>
      <c r="G15" s="32" t="s">
        <v>126</v>
      </c>
      <c r="H15" s="32" t="s">
        <v>126</v>
      </c>
      <c r="I15" s="32" t="s">
        <v>126</v>
      </c>
    </row>
    <row r="16" spans="1:9" x14ac:dyDescent="0.3">
      <c r="A16" s="28" t="str">
        <f>신청기업정보!$A$5</f>
        <v>123-45-67890</v>
      </c>
      <c r="B16" s="28" t="str">
        <f>신청기업정보!$B$5</f>
        <v>가나다</v>
      </c>
      <c r="C16" s="13">
        <v>15</v>
      </c>
      <c r="D16" s="32" t="s">
        <v>126</v>
      </c>
      <c r="E16" s="32" t="s">
        <v>126</v>
      </c>
      <c r="F16" s="32" t="s">
        <v>126</v>
      </c>
      <c r="G16" s="32" t="s">
        <v>126</v>
      </c>
      <c r="H16" s="32" t="s">
        <v>126</v>
      </c>
      <c r="I16" s="32" t="s">
        <v>126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53"/>
  <sheetViews>
    <sheetView zoomScale="70" zoomScaleNormal="70" workbookViewId="0">
      <selection activeCell="C7" sqref="C7"/>
    </sheetView>
  </sheetViews>
  <sheetFormatPr defaultRowHeight="16.5" x14ac:dyDescent="0.3"/>
  <cols>
    <col min="1" max="1" width="11.125" style="1" customWidth="1"/>
    <col min="2" max="8" width="21.125" customWidth="1"/>
  </cols>
  <sheetData>
    <row r="1" spans="1:8" ht="30" customHeight="1" x14ac:dyDescent="0.3">
      <c r="A1" s="85" t="s">
        <v>127</v>
      </c>
      <c r="B1" s="86"/>
      <c r="C1" s="86"/>
      <c r="D1" s="86"/>
      <c r="E1" s="86"/>
      <c r="F1" s="86"/>
      <c r="G1" s="86"/>
      <c r="H1" s="87"/>
    </row>
    <row r="2" spans="1:8" ht="30" customHeight="1" x14ac:dyDescent="0.3">
      <c r="A2" s="88"/>
      <c r="B2" s="89"/>
      <c r="C2" s="89"/>
      <c r="D2" s="89"/>
      <c r="E2" s="89"/>
      <c r="F2" s="89"/>
      <c r="G2" s="89"/>
      <c r="H2" s="90"/>
    </row>
    <row r="3" spans="1:8" ht="30" customHeight="1" x14ac:dyDescent="0.3">
      <c r="A3" s="37" t="s">
        <v>128</v>
      </c>
      <c r="B3" s="93" t="str">
        <f>VLOOKUP($C$17,신청기업정보!$A$5:$AN$5,3,0)</f>
        <v>강원</v>
      </c>
      <c r="C3" s="94"/>
      <c r="D3" s="94"/>
      <c r="E3" s="94"/>
      <c r="F3" s="94"/>
      <c r="G3" s="94"/>
      <c r="H3" s="95"/>
    </row>
    <row r="4" spans="1:8" ht="30" customHeight="1" x14ac:dyDescent="0.3">
      <c r="A4" s="91" t="s">
        <v>129</v>
      </c>
      <c r="B4" s="38" t="s">
        <v>130</v>
      </c>
      <c r="C4" s="45" t="s">
        <v>131</v>
      </c>
      <c r="D4" s="45" t="s">
        <v>132</v>
      </c>
      <c r="E4" s="45" t="s">
        <v>133</v>
      </c>
      <c r="F4" s="45" t="s">
        <v>134</v>
      </c>
      <c r="G4" s="42" t="s">
        <v>135</v>
      </c>
      <c r="H4" s="39" t="s">
        <v>136</v>
      </c>
    </row>
    <row r="5" spans="1:8" ht="30" customHeight="1" x14ac:dyDescent="0.3">
      <c r="A5" s="92"/>
      <c r="B5" s="48">
        <v>1</v>
      </c>
      <c r="C5" s="49" t="str">
        <f t="array" ref="C5">INDEX(신청프로그램!E$2:E$11,MATCH($C$17&amp;$B5,신청프로그램!$A$2:$A$11&amp;신청프로그램!$C$2:$C$11,0))</f>
        <v/>
      </c>
      <c r="D5" s="49" t="str">
        <f t="array" ref="D5">INDEX(신청프로그램!F$2:F$11,MATCH($C$17&amp;$B5,신청프로그램!$A$2:$A$11&amp;신청프로그램!$C$2:$C$11,0))</f>
        <v/>
      </c>
      <c r="E5" s="49" t="str">
        <f t="array" ref="E5">INDEX(신청프로그램!G$2:G$11,MATCH($C$17&amp;$B5,신청프로그램!$A$2:$A$11&amp;신청프로그램!$C$2:$C$11,0))</f>
        <v/>
      </c>
      <c r="F5" s="49" t="str">
        <f t="array" ref="F5">INDEX(신청프로그램!J$2:J$11,MATCH($C$17&amp;$B5,신청프로그램!$A$2:$A$11&amp;신청프로그램!$C$2:$C$11,0))</f>
        <v>aaaa</v>
      </c>
      <c r="G5" s="40">
        <f t="array" ref="G5">INDEX(신청프로그램!K$2:K$11,MATCH($C$17&amp;$B5,신청프로그램!$A$2:$A$11&amp;신청프로그램!$C$2:$C$11,0))</f>
        <v>5000</v>
      </c>
      <c r="H5" s="41" t="str">
        <f t="array" ref="H5">INDEX(신청프로그램!L$2:L$11,MATCH($C$17&amp;$B5,신청프로그램!$A$2:$A$11&amp;신청프로그램!$C$2:$C$11,0))</f>
        <v/>
      </c>
    </row>
    <row r="6" spans="1:8" ht="30" customHeight="1" x14ac:dyDescent="0.3">
      <c r="A6" s="92"/>
      <c r="B6" s="48">
        <v>2</v>
      </c>
      <c r="C6" s="49" t="str">
        <f t="array" ref="C6">INDEX(신청프로그램!E$2:E$11,MATCH($C$17&amp;$B6,신청프로그램!$A$2:$A$11&amp;신청프로그램!$C$2:$C$11,0))</f>
        <v/>
      </c>
      <c r="D6" s="49" t="str">
        <f t="array" ref="D6">INDEX(신청프로그램!F$2:F$11,MATCH($C$17&amp;$B6,신청프로그램!$A$2:$A$11&amp;신청프로그램!$C$2:$C$11,0))</f>
        <v/>
      </c>
      <c r="E6" s="49" t="e">
        <f t="array" ref="E6">INDEX(신청프로그램!G$2:G$11,MATCH($C$17&amp;$B6,신청프로그램!$A$2:$A$11&amp;신청프로그램!$C$2:$C$11,0))</f>
        <v>#N/A</v>
      </c>
      <c r="F6" s="49" t="str">
        <f t="array" ref="F6">INDEX(신청프로그램!J$2:J$11,MATCH($C$17&amp;$B6,신청프로그램!$A$2:$A$11&amp;신청프로그램!$C$2:$C$11,0))</f>
        <v>bbbb</v>
      </c>
      <c r="G6" s="40">
        <f t="array" ref="G6">INDEX(신청프로그램!K$2:K$11,MATCH($C$17&amp;$B6,신청프로그램!$A$2:$A$11&amp;신청프로그램!$C$2:$C$11,0))</f>
        <v>250</v>
      </c>
      <c r="H6" s="41" t="str">
        <f t="array" ref="H6">INDEX(신청프로그램!L$2:L$11,MATCH($C$17&amp;$B6,신청프로그램!$A$2:$A$11&amp;신청프로그램!$C$2:$C$11,0))</f>
        <v/>
      </c>
    </row>
    <row r="7" spans="1:8" ht="30" customHeight="1" x14ac:dyDescent="0.3">
      <c r="A7" s="92"/>
      <c r="B7" s="48">
        <v>3</v>
      </c>
      <c r="C7" s="49" t="str">
        <f t="array" ref="C7">INDEX(신청프로그램!E$2:E$11,MATCH($C$17&amp;$B7,신청프로그램!$A$2:$A$11&amp;신청프로그램!$C$2:$C$11,0))</f>
        <v/>
      </c>
      <c r="D7" s="49" t="str">
        <f t="array" ref="D7">INDEX(신청프로그램!F$2:F$11,MATCH($C$17&amp;$B7,신청프로그램!$A$2:$A$11&amp;신청프로그램!$C$2:$C$11,0))</f>
        <v/>
      </c>
      <c r="E7" s="49" t="e">
        <f t="array" ref="E7">INDEX(신청프로그램!G$2:G$11,MATCH($C$17&amp;$B7,신청프로그램!$A$2:$A$11&amp;신청프로그램!$C$2:$C$11,0))</f>
        <v>#N/A</v>
      </c>
      <c r="F7" s="49" t="str">
        <f t="array" ref="F7">INDEX(신청프로그램!J$2:J$11,MATCH($C$17&amp;$B7,신청프로그램!$A$2:$A$11&amp;신청프로그램!$C$2:$C$11,0))</f>
        <v>cccc</v>
      </c>
      <c r="G7" s="40">
        <f t="array" ref="G7">INDEX(신청프로그램!K$2:K$11,MATCH($C$17&amp;$B7,신청프로그램!$A$2:$A$11&amp;신청프로그램!$C$2:$C$11,0))</f>
        <v>50</v>
      </c>
      <c r="H7" s="41" t="str">
        <f t="array" ref="H7">INDEX(신청프로그램!L$2:L$11,MATCH($C$17&amp;$B7,신청프로그램!$A$2:$A$11&amp;신청프로그램!$C$2:$C$11,0))</f>
        <v/>
      </c>
    </row>
    <row r="8" spans="1:8" ht="30" customHeight="1" x14ac:dyDescent="0.3">
      <c r="A8" s="92"/>
      <c r="B8" s="48">
        <v>4</v>
      </c>
      <c r="C8" s="49" t="str">
        <f t="array" ref="C8">INDEX(신청프로그램!E$2:E$11,MATCH($C$17&amp;$B8,신청프로그램!$A$2:$A$11&amp;신청프로그램!$C$2:$C$11,0))</f>
        <v/>
      </c>
      <c r="D8" s="49" t="str">
        <f t="array" ref="D8">INDEX(신청프로그램!F$2:F$11,MATCH($C$17&amp;$B8,신청프로그램!$A$2:$A$11&amp;신청프로그램!$C$2:$C$11,0))</f>
        <v/>
      </c>
      <c r="E8" s="49" t="str">
        <f t="array" ref="E8">INDEX(신청프로그램!G$2:G$11,MATCH($C$17&amp;$B8,신청프로그램!$A$2:$A$11&amp;신청프로그램!$C$2:$C$11,0))</f>
        <v/>
      </c>
      <c r="F8" s="49" t="str">
        <f t="array" ref="F8">INDEX(신청프로그램!J$2:J$11,MATCH($C$17&amp;$B8,신청프로그램!$A$2:$A$11&amp;신청프로그램!$C$2:$C$11,0))</f>
        <v xml:space="preserve"> </v>
      </c>
      <c r="G8" s="40" t="str">
        <f t="array" ref="G8">INDEX(신청프로그램!K$2:K$11,MATCH($C$17&amp;$B8,신청프로그램!$A$2:$A$11&amp;신청프로그램!$C$2:$C$11,0))</f>
        <v xml:space="preserve"> </v>
      </c>
      <c r="H8" s="41" t="str">
        <f t="array" ref="H8">INDEX(신청프로그램!L$2:L$11,MATCH($C$17&amp;$B8,신청프로그램!$A$2:$A$11&amp;신청프로그램!$C$2:$C$11,0))</f>
        <v/>
      </c>
    </row>
    <row r="9" spans="1:8" ht="30" customHeight="1" x14ac:dyDescent="0.3">
      <c r="A9" s="92"/>
      <c r="B9" s="48">
        <v>5</v>
      </c>
      <c r="C9" s="49" t="str">
        <f t="array" ref="C9">INDEX(신청프로그램!E$2:E$11,MATCH($C$17&amp;$B9,신청프로그램!$A$2:$A$11&amp;신청프로그램!$C$2:$C$11,0))</f>
        <v/>
      </c>
      <c r="D9" s="49" t="str">
        <f t="array" ref="D9">INDEX(신청프로그램!F$2:F$11,MATCH($C$17&amp;$B9,신청프로그램!$A$2:$A$11&amp;신청프로그램!$C$2:$C$11,0))</f>
        <v/>
      </c>
      <c r="E9" s="49" t="str">
        <f t="array" ref="E9">INDEX(신청프로그램!G$2:G$11,MATCH($C$17&amp;$B9,신청프로그램!$A$2:$A$11&amp;신청프로그램!$C$2:$C$11,0))</f>
        <v/>
      </c>
      <c r="F9" s="49" t="str">
        <f t="array" ref="F9">INDEX(신청프로그램!J$2:J$11,MATCH($C$17&amp;$B9,신청프로그램!$A$2:$A$11&amp;신청프로그램!$C$2:$C$11,0))</f>
        <v xml:space="preserve"> </v>
      </c>
      <c r="G9" s="40" t="str">
        <f t="array" ref="G9">INDEX(신청프로그램!K$2:K$11,MATCH($C$17&amp;$B9,신청프로그램!$A$2:$A$11&amp;신청프로그램!$C$2:$C$11,0))</f>
        <v xml:space="preserve"> </v>
      </c>
      <c r="H9" s="41" t="str">
        <f t="array" ref="H9">INDEX(신청프로그램!L$2:L$11,MATCH($C$17&amp;$B9,신청프로그램!$A$2:$A$11&amp;신청프로그램!$C$2:$C$11,0))</f>
        <v/>
      </c>
    </row>
    <row r="10" spans="1:8" ht="30" customHeight="1" x14ac:dyDescent="0.3">
      <c r="A10" s="92"/>
      <c r="B10" s="48">
        <v>6</v>
      </c>
      <c r="C10" s="49" t="str">
        <f t="array" ref="C10">INDEX(신청프로그램!E$2:E$11,MATCH($C$17&amp;$B10,신청프로그램!$A$2:$A$11&amp;신청프로그램!$C$2:$C$11,0))</f>
        <v/>
      </c>
      <c r="D10" s="49" t="str">
        <f t="array" ref="D10">INDEX(신청프로그램!F$2:F$11,MATCH($C$17&amp;$B10,신청프로그램!$A$2:$A$11&amp;신청프로그램!$C$2:$C$11,0))</f>
        <v/>
      </c>
      <c r="E10" s="49" t="str">
        <f t="array" ref="E10">INDEX(신청프로그램!G$2:G$11,MATCH($C$17&amp;$B10,신청프로그램!$A$2:$A$11&amp;신청프로그램!$C$2:$C$11,0))</f>
        <v/>
      </c>
      <c r="F10" s="49" t="str">
        <f t="array" ref="F10">INDEX(신청프로그램!J$2:J$11,MATCH($C$17&amp;$B10,신청프로그램!$A$2:$A$11&amp;신청프로그램!$C$2:$C$11,0))</f>
        <v xml:space="preserve"> </v>
      </c>
      <c r="G10" s="40" t="str">
        <f t="array" ref="G10">INDEX(신청프로그램!K$2:K$11,MATCH($C$17&amp;$B10,신청프로그램!$A$2:$A$11&amp;신청프로그램!$C$2:$C$11,0))</f>
        <v xml:space="preserve"> </v>
      </c>
      <c r="H10" s="41" t="str">
        <f t="array" ref="H10">INDEX(신청프로그램!L$2:L$11,MATCH($C$17&amp;$B10,신청프로그램!$A$2:$A$11&amp;신청프로그램!$C$2:$C$11,0))</f>
        <v/>
      </c>
    </row>
    <row r="11" spans="1:8" ht="30" customHeight="1" x14ac:dyDescent="0.3">
      <c r="A11" s="92"/>
      <c r="B11" s="48">
        <v>7</v>
      </c>
      <c r="C11" s="49" t="str">
        <f t="array" ref="C11">INDEX(신청프로그램!E$2:E$11,MATCH($C$17&amp;$B11,신청프로그램!$A$2:$A$11&amp;신청프로그램!$C$2:$C$11,0))</f>
        <v/>
      </c>
      <c r="D11" s="49" t="str">
        <f t="array" ref="D11">INDEX(신청프로그램!F$2:F$11,MATCH($C$17&amp;$B11,신청프로그램!$A$2:$A$11&amp;신청프로그램!$C$2:$C$11,0))</f>
        <v/>
      </c>
      <c r="E11" s="49" t="str">
        <f t="array" ref="E11">INDEX(신청프로그램!G$2:G$11,MATCH($C$17&amp;$B11,신청프로그램!$A$2:$A$11&amp;신청프로그램!$C$2:$C$11,0))</f>
        <v/>
      </c>
      <c r="F11" s="49" t="str">
        <f t="array" ref="F11">INDEX(신청프로그램!J$2:J$11,MATCH($C$17&amp;$B11,신청프로그램!$A$2:$A$11&amp;신청프로그램!$C$2:$C$11,0))</f>
        <v xml:space="preserve"> </v>
      </c>
      <c r="G11" s="40" t="str">
        <f t="array" ref="G11">INDEX(신청프로그램!K$2:K$11,MATCH($C$17&amp;$B11,신청프로그램!$A$2:$A$11&amp;신청프로그램!$C$2:$C$11,0))</f>
        <v xml:space="preserve"> </v>
      </c>
      <c r="H11" s="41" t="str">
        <f t="array" ref="H11">INDEX(신청프로그램!L$2:L$11,MATCH($C$17&amp;$B11,신청프로그램!$A$2:$A$11&amp;신청프로그램!$C$2:$C$11,0))</f>
        <v/>
      </c>
    </row>
    <row r="12" spans="1:8" ht="30" customHeight="1" x14ac:dyDescent="0.3">
      <c r="A12" s="92"/>
      <c r="B12" s="48">
        <v>8</v>
      </c>
      <c r="C12" s="49" t="str">
        <f t="array" ref="C12">INDEX(신청프로그램!E$2:E$11,MATCH($C$17&amp;$B12,신청프로그램!$A$2:$A$11&amp;신청프로그램!$C$2:$C$11,0))</f>
        <v/>
      </c>
      <c r="D12" s="49" t="str">
        <f t="array" ref="D12">INDEX(신청프로그램!F$2:F$11,MATCH($C$17&amp;$B12,신청프로그램!$A$2:$A$11&amp;신청프로그램!$C$2:$C$11,0))</f>
        <v/>
      </c>
      <c r="E12" s="49" t="str">
        <f t="array" ref="E12">INDEX(신청프로그램!G$2:G$11,MATCH($C$17&amp;$B12,신청프로그램!$A$2:$A$11&amp;신청프로그램!$C$2:$C$11,0))</f>
        <v/>
      </c>
      <c r="F12" s="49" t="str">
        <f t="array" ref="F12">INDEX(신청프로그램!J$2:J$11,MATCH($C$17&amp;$B12,신청프로그램!$A$2:$A$11&amp;신청프로그램!$C$2:$C$11,0))</f>
        <v xml:space="preserve"> </v>
      </c>
      <c r="G12" s="40" t="str">
        <f t="array" ref="G12">INDEX(신청프로그램!K$2:K$11,MATCH($C$17&amp;$B12,신청프로그램!$A$2:$A$11&amp;신청프로그램!$C$2:$C$11,0))</f>
        <v xml:space="preserve"> </v>
      </c>
      <c r="H12" s="41" t="str">
        <f t="array" ref="H12">INDEX(신청프로그램!L$2:L$11,MATCH($C$17&amp;$B12,신청프로그램!$A$2:$A$11&amp;신청프로그램!$C$2:$C$11,0))</f>
        <v/>
      </c>
    </row>
    <row r="13" spans="1:8" ht="30" customHeight="1" x14ac:dyDescent="0.3">
      <c r="A13" s="92"/>
      <c r="B13" s="48">
        <v>9</v>
      </c>
      <c r="C13" s="49" t="str">
        <f t="array" ref="C13">INDEX(신청프로그램!E$2:E$11,MATCH($C$17&amp;$B13,신청프로그램!$A$2:$A$11&amp;신청프로그램!$C$2:$C$11,0))</f>
        <v/>
      </c>
      <c r="D13" s="49" t="str">
        <f t="array" ref="D13">INDEX(신청프로그램!F$2:F$11,MATCH($C$17&amp;$B13,신청프로그램!$A$2:$A$11&amp;신청프로그램!$C$2:$C$11,0))</f>
        <v/>
      </c>
      <c r="E13" s="49" t="str">
        <f t="array" ref="E13">INDEX(신청프로그램!G$2:G$11,MATCH($C$17&amp;$B13,신청프로그램!$A$2:$A$11&amp;신청프로그램!$C$2:$C$11,0))</f>
        <v/>
      </c>
      <c r="F13" s="49" t="str">
        <f t="array" ref="F13">INDEX(신청프로그램!J$2:J$11,MATCH($C$17&amp;$B13,신청프로그램!$A$2:$A$11&amp;신청프로그램!$C$2:$C$11,0))</f>
        <v xml:space="preserve"> </v>
      </c>
      <c r="G13" s="40" t="str">
        <f t="array" ref="G13">INDEX(신청프로그램!K$2:K$11,MATCH($C$17&amp;$B13,신청프로그램!$A$2:$A$11&amp;신청프로그램!$C$2:$C$11,0))</f>
        <v xml:space="preserve"> </v>
      </c>
      <c r="H13" s="41" t="str">
        <f t="array" ref="H13">INDEX(신청프로그램!L$2:L$11,MATCH($C$17&amp;$B13,신청프로그램!$A$2:$A$11&amp;신청프로그램!$C$2:$C$11,0))</f>
        <v/>
      </c>
    </row>
    <row r="14" spans="1:8" ht="30" customHeight="1" x14ac:dyDescent="0.3">
      <c r="A14" s="92"/>
      <c r="B14" s="48">
        <v>10</v>
      </c>
      <c r="C14" s="49" t="str">
        <f t="array" ref="C14">INDEX(신청프로그램!E$2:E$11,MATCH($C$17&amp;$B14,신청프로그램!$A$2:$A$11&amp;신청프로그램!$C$2:$C$11,0))</f>
        <v/>
      </c>
      <c r="D14" s="49" t="str">
        <f t="array" ref="D14">INDEX(신청프로그램!F$2:F$11,MATCH($C$17&amp;$B14,신청프로그램!$A$2:$A$11&amp;신청프로그램!$C$2:$C$11,0))</f>
        <v/>
      </c>
      <c r="E14" s="49" t="str">
        <f t="array" ref="E14">INDEX(신청프로그램!G$2:G$11,MATCH($C$17&amp;$B14,신청프로그램!$A$2:$A$11&amp;신청프로그램!$C$2:$C$11,0))</f>
        <v/>
      </c>
      <c r="F14" s="49" t="str">
        <f t="array" ref="F14">INDEX(신청프로그램!J$2:J$11,MATCH($C$17&amp;$B14,신청프로그램!$A$2:$A$11&amp;신청프로그램!$C$2:$C$11,0))</f>
        <v xml:space="preserve"> </v>
      </c>
      <c r="G14" s="40" t="str">
        <f t="array" ref="G14">INDEX(신청프로그램!K$2:K$11,MATCH($C$17&amp;$B14,신청프로그램!$A$2:$A$11&amp;신청프로그램!$C$2:$C$11,0))</f>
        <v xml:space="preserve"> </v>
      </c>
      <c r="H14" s="41" t="str">
        <f t="array" ref="H14">INDEX(신청프로그램!L$2:L$11,MATCH($C$17&amp;$B14,신청프로그램!$A$2:$A$11&amp;신청프로그램!$C$2:$C$11,0))</f>
        <v/>
      </c>
    </row>
    <row r="15" spans="1:8" ht="30" customHeight="1" x14ac:dyDescent="0.3">
      <c r="A15" s="91" t="s">
        <v>137</v>
      </c>
      <c r="B15" s="48" t="s">
        <v>138</v>
      </c>
      <c r="C15" s="49" t="str">
        <f>신청기업정보!B5</f>
        <v>가나다</v>
      </c>
      <c r="D15" s="45" t="s">
        <v>139</v>
      </c>
      <c r="E15" s="49" t="str">
        <f>신청기업정보!E5</f>
        <v>유시진</v>
      </c>
      <c r="F15" s="96" t="s">
        <v>180</v>
      </c>
      <c r="G15" s="45" t="s">
        <v>140</v>
      </c>
      <c r="H15" s="43" t="str">
        <f>신청기업정보!Q5</f>
        <v>연구소</v>
      </c>
    </row>
    <row r="16" spans="1:8" ht="30" customHeight="1" x14ac:dyDescent="0.3">
      <c r="A16" s="91"/>
      <c r="B16" s="48" t="s">
        <v>141</v>
      </c>
      <c r="C16" s="49">
        <f>신청기업정보!H5</f>
        <v>20010101</v>
      </c>
      <c r="D16" s="45" t="s">
        <v>142</v>
      </c>
      <c r="E16" s="49" t="str">
        <f>신청기업정보!I5</f>
        <v>법인</v>
      </c>
      <c r="F16" s="96"/>
      <c r="G16" s="45" t="s">
        <v>141</v>
      </c>
      <c r="H16" s="43">
        <f>신청기업정보!R5</f>
        <v>20130102</v>
      </c>
    </row>
    <row r="17" spans="1:8" ht="30" customHeight="1" x14ac:dyDescent="0.3">
      <c r="A17" s="91"/>
      <c r="B17" s="48" t="s">
        <v>143</v>
      </c>
      <c r="C17" s="44" t="str">
        <f>신청기업정보!A5</f>
        <v>123-45-67890</v>
      </c>
      <c r="D17" s="45" t="s">
        <v>144</v>
      </c>
      <c r="E17" s="49" t="str">
        <f>신청기업정보!D5</f>
        <v>123456-1234567</v>
      </c>
      <c r="F17" s="97" t="s">
        <v>145</v>
      </c>
      <c r="G17" s="98" t="str">
        <f>신청기업정보!L5</f>
        <v>조명</v>
      </c>
      <c r="H17" s="99"/>
    </row>
    <row r="18" spans="1:8" ht="30" customHeight="1" x14ac:dyDescent="0.3">
      <c r="A18" s="91"/>
      <c r="B18" s="45" t="s">
        <v>146</v>
      </c>
      <c r="C18" s="49">
        <f>신청기업정보!K5</f>
        <v>12345</v>
      </c>
      <c r="D18" s="45" t="s">
        <v>181</v>
      </c>
      <c r="E18" s="49" t="str">
        <f>신청기업정보!J5</f>
        <v>abcde</v>
      </c>
      <c r="F18" s="97"/>
      <c r="G18" s="100"/>
      <c r="H18" s="101"/>
    </row>
    <row r="19" spans="1:8" ht="30" customHeight="1" x14ac:dyDescent="0.3">
      <c r="A19" s="91"/>
      <c r="B19" s="48" t="s">
        <v>147</v>
      </c>
      <c r="C19" s="45" t="s">
        <v>148</v>
      </c>
      <c r="D19" s="49">
        <f>신청기업정보!F5</f>
        <v>12345</v>
      </c>
      <c r="E19" s="45" t="s">
        <v>149</v>
      </c>
      <c r="F19" s="102" t="str">
        <f>신청기업정보!G5</f>
        <v>서울시 강남구 테헤란로 305</v>
      </c>
      <c r="G19" s="103"/>
      <c r="H19" s="104"/>
    </row>
    <row r="20" spans="1:8" ht="30" customHeight="1" x14ac:dyDescent="0.3">
      <c r="A20" s="46" t="s">
        <v>150</v>
      </c>
      <c r="B20" s="48" t="s">
        <v>151</v>
      </c>
      <c r="C20" s="49" t="str">
        <f>신청기업정보!S5</f>
        <v>서대영</v>
      </c>
      <c r="D20" s="45" t="s">
        <v>152</v>
      </c>
      <c r="E20" s="49" t="str">
        <f>신청기업정보!T5</f>
        <v>02-1234-1234</v>
      </c>
      <c r="F20" s="49" t="str">
        <f>신청기업정보!U5</f>
        <v>010-1234-1234</v>
      </c>
      <c r="G20" s="45" t="s">
        <v>153</v>
      </c>
      <c r="H20" s="43" t="str">
        <f>신청기업정보!V5</f>
        <v>aaa@aa.aa.aa</v>
      </c>
    </row>
    <row r="21" spans="1:8" ht="30" customHeight="1" x14ac:dyDescent="0.3">
      <c r="A21" s="91" t="s">
        <v>154</v>
      </c>
      <c r="B21" s="48" t="s">
        <v>155</v>
      </c>
      <c r="C21" s="45" t="s">
        <v>156</v>
      </c>
      <c r="D21" s="45" t="s">
        <v>157</v>
      </c>
      <c r="E21" s="45" t="s">
        <v>158</v>
      </c>
      <c r="F21" s="45" t="s">
        <v>159</v>
      </c>
      <c r="G21" s="45" t="s">
        <v>160</v>
      </c>
      <c r="H21" s="47" t="s">
        <v>161</v>
      </c>
    </row>
    <row r="22" spans="1:8" ht="30" customHeight="1" x14ac:dyDescent="0.3">
      <c r="A22" s="91"/>
      <c r="B22" s="48" t="s">
        <v>162</v>
      </c>
      <c r="C22" s="49">
        <f>신청기업정보!W5</f>
        <v>100</v>
      </c>
      <c r="D22" s="49">
        <f>신청기업정보!Z5</f>
        <v>70</v>
      </c>
      <c r="E22" s="49" t="str">
        <f>신청기업정보!AC5</f>
        <v>aa</v>
      </c>
      <c r="F22" s="49" t="str">
        <f>신청기업정보!AF5</f>
        <v>미국</v>
      </c>
      <c r="G22" s="49">
        <f>신청기업정보!AI5</f>
        <v>30</v>
      </c>
      <c r="H22" s="43">
        <f>신청기업정보!AL5</f>
        <v>4</v>
      </c>
    </row>
    <row r="23" spans="1:8" ht="30" customHeight="1" x14ac:dyDescent="0.3">
      <c r="A23" s="91"/>
      <c r="B23" s="48" t="s">
        <v>163</v>
      </c>
      <c r="C23" s="49">
        <f>신청기업정보!X5</f>
        <v>200</v>
      </c>
      <c r="D23" s="49">
        <f>신청기업정보!AA5</f>
        <v>150</v>
      </c>
      <c r="E23" s="49" t="str">
        <f>신청기업정보!AD5</f>
        <v>bb</v>
      </c>
      <c r="F23" s="49" t="str">
        <f>신청기업정보!AG5</f>
        <v>미국</v>
      </c>
      <c r="G23" s="49">
        <f>신청기업정보!AJ5</f>
        <v>50</v>
      </c>
      <c r="H23" s="43">
        <f>신청기업정보!AM5</f>
        <v>5</v>
      </c>
    </row>
    <row r="24" spans="1:8" ht="30" customHeight="1" x14ac:dyDescent="0.3">
      <c r="A24" s="91"/>
      <c r="B24" s="48" t="s">
        <v>164</v>
      </c>
      <c r="C24" s="49">
        <f>신청기업정보!Y5</f>
        <v>300</v>
      </c>
      <c r="D24" s="49">
        <f>신청기업정보!AB5</f>
        <v>200</v>
      </c>
      <c r="E24" s="49" t="str">
        <f>신청기업정보!AE5</f>
        <v>cc</v>
      </c>
      <c r="F24" s="49" t="str">
        <f>신청기업정보!AH5</f>
        <v>중국</v>
      </c>
      <c r="G24" s="49">
        <f>신청기업정보!AK5</f>
        <v>60</v>
      </c>
      <c r="H24" s="43">
        <f>신청기업정보!AN5</f>
        <v>9</v>
      </c>
    </row>
    <row r="25" spans="1:8" ht="30" customHeight="1" x14ac:dyDescent="0.3">
      <c r="A25" s="92" t="s">
        <v>165</v>
      </c>
      <c r="B25" s="113" t="s">
        <v>166</v>
      </c>
      <c r="C25" s="97"/>
      <c r="D25" s="97" t="s">
        <v>167</v>
      </c>
      <c r="E25" s="97"/>
      <c r="F25" s="97" t="s">
        <v>168</v>
      </c>
      <c r="G25" s="97"/>
      <c r="H25" s="47" t="s">
        <v>169</v>
      </c>
    </row>
    <row r="26" spans="1:8" ht="30" customHeight="1" x14ac:dyDescent="0.3">
      <c r="A26" s="92"/>
      <c r="B26" s="114">
        <f>VLOOKUP($C$17,신청기업정보!$A$5:$AN$5,13,0)</f>
        <v>3</v>
      </c>
      <c r="C26" s="105"/>
      <c r="D26" s="105">
        <f>VLOOKUP($C$17,신청기업정보!$A$5:$AN$5,14,0)</f>
        <v>2</v>
      </c>
      <c r="E26" s="105"/>
      <c r="F26" s="105">
        <f>VLOOKUP($C$17,신청기업정보!$A$5:$AN$5,15,0)</f>
        <v>1</v>
      </c>
      <c r="G26" s="105"/>
      <c r="H26" s="50">
        <f>VLOOKUP($C$17,신청기업정보!$A$5:$AN$5,16,0)</f>
        <v>6</v>
      </c>
    </row>
    <row r="27" spans="1:8" ht="30" customHeight="1" x14ac:dyDescent="0.3">
      <c r="A27" s="91" t="s">
        <v>170</v>
      </c>
      <c r="B27" s="48" t="s">
        <v>171</v>
      </c>
      <c r="C27" s="69" t="s">
        <v>2</v>
      </c>
      <c r="D27" s="51" t="s">
        <v>172</v>
      </c>
      <c r="E27" s="45" t="s">
        <v>133</v>
      </c>
      <c r="F27" s="45" t="s">
        <v>134</v>
      </c>
      <c r="G27" s="45" t="s">
        <v>173</v>
      </c>
      <c r="H27" s="47" t="s">
        <v>174</v>
      </c>
    </row>
    <row r="28" spans="1:8" ht="30" customHeight="1" x14ac:dyDescent="0.3">
      <c r="A28" s="91"/>
      <c r="B28" s="52">
        <v>1</v>
      </c>
      <c r="C28" s="49" t="str">
        <f t="array" ref="C28">INDEX(기업지원수혜이력!D$2:D$16,MATCH($C$17&amp;$B28,기업지원수혜이력!$A$2:$A$16&amp;기업지원수혜이력!$C$2:$C$16,0))</f>
        <v>바이오의약</v>
      </c>
      <c r="D28" s="49" t="str">
        <f t="array" ref="D28">INDEX(기업지원수혜이력!E$2:E$16,MATCH($C$17&amp;$B28,기업지원수혜이력!$A$2:$A$16&amp;기업지원수혜이력!$C$2:$C$16,0))</f>
        <v>장비교육</v>
      </c>
      <c r="E28" s="49" t="str">
        <f t="array" ref="E28">INDEX(기업지원수혜이력!F$2:F$16,MATCH($C$17&amp;$B28,기업지원수혜이력!$A$2:$A$16&amp;기업지원수혜이력!$C$2:$C$16,0))</f>
        <v>OO테크노파크</v>
      </c>
      <c r="F28" s="49" t="str">
        <f t="array" ref="F28">INDEX(기업지원수혜이력!G$2:G$16,MATCH($C$17&amp;$B28,기업지원수혜이력!$A$2:$A$16&amp;기업지원수혜이력!$C$2:$C$16,0))</f>
        <v>aaa</v>
      </c>
      <c r="G28" s="49" t="str">
        <f t="array" ref="G28">INDEX(기업지원수혜이력!H$2:H$16,MATCH($C$17&amp;$B28,기업지원수혜이력!$A$2:$A$16&amp;기업지원수혜이력!$C$2:$C$16,0))</f>
        <v>20150701~20150831</v>
      </c>
      <c r="H28" s="43">
        <f t="array" ref="H28">INDEX(기업지원수혜이력!I$2:I$16,MATCH($C$17&amp;$B28,기업지원수혜이력!$A$2:$A$16&amp;기업지원수혜이력!$C$2:$C$16,0))</f>
        <v>100</v>
      </c>
    </row>
    <row r="29" spans="1:8" ht="30" customHeight="1" x14ac:dyDescent="0.3">
      <c r="A29" s="91"/>
      <c r="B29" s="52">
        <v>2</v>
      </c>
      <c r="C29" s="49" t="str">
        <f t="array" ref="C29">INDEX(기업지원수혜이력!D$2:D$16,MATCH($C$17&amp;$B29,기업지원수혜이력!$A$2:$A$16&amp;기업지원수혜이력!$C$2:$C$16,0))</f>
        <v>자동차부품</v>
      </c>
      <c r="D29" s="49" t="str">
        <f t="array" ref="D29">INDEX(기업지원수혜이력!E$2:E$16,MATCH($C$17&amp;$B29,기업지원수혜이력!$A$2:$A$16&amp;기업지원수혜이력!$C$2:$C$16,0))</f>
        <v>제품고급화</v>
      </c>
      <c r="E29" s="49" t="str">
        <f t="array" ref="E29">INDEX(기업지원수혜이력!F$2:F$16,MATCH($C$17&amp;$B29,기업지원수혜이력!$A$2:$A$16&amp;기업지원수혜이력!$C$2:$C$16,0))</f>
        <v>OO대학교</v>
      </c>
      <c r="F29" s="49" t="str">
        <f t="array" ref="F29">INDEX(기업지원수혜이력!G$2:G$16,MATCH($C$17&amp;$B29,기업지원수혜이력!$A$2:$A$16&amp;기업지원수혜이력!$C$2:$C$16,0))</f>
        <v>bbb</v>
      </c>
      <c r="G29" s="49" t="str">
        <f t="array" ref="G29">INDEX(기업지원수혜이력!H$2:H$16,MATCH($C$17&amp;$B29,기업지원수혜이력!$A$2:$A$16&amp;기업지원수혜이력!$C$2:$C$16,0))</f>
        <v>20151201~20160331</v>
      </c>
      <c r="H29" s="43">
        <f t="array" ref="H29">INDEX(기업지원수혜이력!I$2:I$16,MATCH($C$17&amp;$B29,기업지원수혜이력!$A$2:$A$16&amp;기업지원수혜이력!$C$2:$C$16,0))</f>
        <v>500</v>
      </c>
    </row>
    <row r="30" spans="1:8" ht="30" customHeight="1" x14ac:dyDescent="0.3">
      <c r="A30" s="91"/>
      <c r="B30" s="52">
        <v>3</v>
      </c>
      <c r="C30" s="49" t="str">
        <f t="array" ref="C30">INDEX(기업지원수혜이력!D$2:D$16,MATCH($C$17&amp;$B30,기업지원수혜이력!$A$2:$A$16&amp;기업지원수혜이력!$C$2:$C$16,0))</f>
        <v>인쇄전자</v>
      </c>
      <c r="D30" s="49" t="str">
        <f t="array" ref="D30">INDEX(기업지원수혜이력!E$2:E$16,MATCH($C$17&amp;$B30,기업지원수혜이력!$A$2:$A$16&amp;기업지원수혜이력!$C$2:$C$16,0))</f>
        <v>시제품제작</v>
      </c>
      <c r="E30" s="49" t="str">
        <f t="array" ref="E30">INDEX(기업지원수혜이력!F$2:F$16,MATCH($C$17&amp;$B30,기업지원수혜이력!$A$2:$A$16&amp;기업지원수혜이력!$C$2:$C$16,0))</f>
        <v>OO대학교</v>
      </c>
      <c r="F30" s="49" t="str">
        <f t="array" ref="F30">INDEX(기업지원수혜이력!G$2:G$16,MATCH($C$17&amp;$B30,기업지원수혜이력!$A$2:$A$16&amp;기업지원수혜이력!$C$2:$C$16,0))</f>
        <v>ccc</v>
      </c>
      <c r="G30" s="49" t="str">
        <f t="array" ref="G30">INDEX(기업지원수혜이력!H$2:H$16,MATCH($C$17&amp;$B30,기업지원수혜이력!$A$2:$A$16&amp;기업지원수혜이력!$C$2:$C$16,0))</f>
        <v>20141115~20150228</v>
      </c>
      <c r="H30" s="43">
        <f t="array" ref="H30">INDEX(기업지원수혜이력!I$2:I$16,MATCH($C$17&amp;$B30,기업지원수혜이력!$A$2:$A$16&amp;기업지원수혜이력!$C$2:$C$16,0))</f>
        <v>700</v>
      </c>
    </row>
    <row r="31" spans="1:8" ht="30" customHeight="1" x14ac:dyDescent="0.3">
      <c r="A31" s="91"/>
      <c r="B31" s="52">
        <v>4</v>
      </c>
      <c r="C31" s="49" t="str">
        <f t="array" ref="C31">INDEX(기업지원수혜이력!D$2:D$16,MATCH($C$17&amp;$B31,기업지원수혜이력!$A$2:$A$16&amp;기업지원수혜이력!$C$2:$C$16,0))</f>
        <v xml:space="preserve"> </v>
      </c>
      <c r="D31" s="49" t="str">
        <f t="array" ref="D31">INDEX(기업지원수혜이력!E$2:E$16,MATCH($C$17&amp;$B31,기업지원수혜이력!$A$2:$A$16&amp;기업지원수혜이력!$C$2:$C$16,0))</f>
        <v xml:space="preserve"> </v>
      </c>
      <c r="E31" s="49" t="str">
        <f t="array" ref="E31">INDEX(기업지원수혜이력!F$2:F$16,MATCH($C$17&amp;$B31,기업지원수혜이력!$A$2:$A$16&amp;기업지원수혜이력!$C$2:$C$16,0))</f>
        <v xml:space="preserve"> </v>
      </c>
      <c r="F31" s="49" t="str">
        <f t="array" ref="F31">INDEX(기업지원수혜이력!G$2:G$16,MATCH($C$17&amp;$B31,기업지원수혜이력!$A$2:$A$16&amp;기업지원수혜이력!$C$2:$C$16,0))</f>
        <v xml:space="preserve"> </v>
      </c>
      <c r="G31" s="49" t="str">
        <f t="array" ref="G31">INDEX(기업지원수혜이력!H$2:H$16,MATCH($C$17&amp;$B31,기업지원수혜이력!$A$2:$A$16&amp;기업지원수혜이력!$C$2:$C$16,0))</f>
        <v xml:space="preserve"> </v>
      </c>
      <c r="H31" s="43" t="str">
        <f t="array" ref="H31">INDEX(기업지원수혜이력!I$2:I$16,MATCH($C$17&amp;$B31,기업지원수혜이력!$A$2:$A$16&amp;기업지원수혜이력!$C$2:$C$16,0))</f>
        <v xml:space="preserve"> </v>
      </c>
    </row>
    <row r="32" spans="1:8" ht="30" customHeight="1" x14ac:dyDescent="0.3">
      <c r="A32" s="91"/>
      <c r="B32" s="52">
        <v>5</v>
      </c>
      <c r="C32" s="49" t="str">
        <f t="array" ref="C32">INDEX(기업지원수혜이력!D$2:D$16,MATCH($C$17&amp;$B32,기업지원수혜이력!$A$2:$A$16&amp;기업지원수혜이력!$C$2:$C$16,0))</f>
        <v xml:space="preserve"> </v>
      </c>
      <c r="D32" s="49" t="str">
        <f t="array" ref="D32">INDEX(기업지원수혜이력!E$2:E$16,MATCH($C$17&amp;$B32,기업지원수혜이력!$A$2:$A$16&amp;기업지원수혜이력!$C$2:$C$16,0))</f>
        <v xml:space="preserve"> </v>
      </c>
      <c r="E32" s="49" t="str">
        <f t="array" ref="E32">INDEX(기업지원수혜이력!F$2:F$16,MATCH($C$17&amp;$B32,기업지원수혜이력!$A$2:$A$16&amp;기업지원수혜이력!$C$2:$C$16,0))</f>
        <v xml:space="preserve"> </v>
      </c>
      <c r="F32" s="49" t="str">
        <f t="array" ref="F32">INDEX(기업지원수혜이력!G$2:G$16,MATCH($C$17&amp;$B32,기업지원수혜이력!$A$2:$A$16&amp;기업지원수혜이력!$C$2:$C$16,0))</f>
        <v xml:space="preserve"> </v>
      </c>
      <c r="G32" s="49" t="str">
        <f t="array" ref="G32">INDEX(기업지원수혜이력!H$2:H$16,MATCH($C$17&amp;$B32,기업지원수혜이력!$A$2:$A$16&amp;기업지원수혜이력!$C$2:$C$16,0))</f>
        <v xml:space="preserve"> </v>
      </c>
      <c r="H32" s="43" t="str">
        <f t="array" ref="H32">INDEX(기업지원수혜이력!I$2:I$16,MATCH($C$17&amp;$B32,기업지원수혜이력!$A$2:$A$16&amp;기업지원수혜이력!$C$2:$C$16,0))</f>
        <v xml:space="preserve"> </v>
      </c>
    </row>
    <row r="33" spans="1:8" ht="30" customHeight="1" x14ac:dyDescent="0.3">
      <c r="A33" s="91"/>
      <c r="B33" s="52">
        <v>6</v>
      </c>
      <c r="C33" s="49" t="str">
        <f t="array" ref="C33">INDEX(기업지원수혜이력!D$2:D$16,MATCH($C$17&amp;$B33,기업지원수혜이력!$A$2:$A$16&amp;기업지원수혜이력!$C$2:$C$16,0))</f>
        <v xml:space="preserve"> </v>
      </c>
      <c r="D33" s="49" t="str">
        <f t="array" ref="D33">INDEX(기업지원수혜이력!E$2:E$16,MATCH($C$17&amp;$B33,기업지원수혜이력!$A$2:$A$16&amp;기업지원수혜이력!$C$2:$C$16,0))</f>
        <v xml:space="preserve"> </v>
      </c>
      <c r="E33" s="49" t="str">
        <f t="array" ref="E33">INDEX(기업지원수혜이력!F$2:F$16,MATCH($C$17&amp;$B33,기업지원수혜이력!$A$2:$A$16&amp;기업지원수혜이력!$C$2:$C$16,0))</f>
        <v xml:space="preserve"> </v>
      </c>
      <c r="F33" s="49" t="str">
        <f t="array" ref="F33">INDEX(기업지원수혜이력!G$2:G$16,MATCH($C$17&amp;$B33,기업지원수혜이력!$A$2:$A$16&amp;기업지원수혜이력!$C$2:$C$16,0))</f>
        <v xml:space="preserve"> </v>
      </c>
      <c r="G33" s="49" t="str">
        <f t="array" ref="G33">INDEX(기업지원수혜이력!H$2:H$16,MATCH($C$17&amp;$B33,기업지원수혜이력!$A$2:$A$16&amp;기업지원수혜이력!$C$2:$C$16,0))</f>
        <v xml:space="preserve"> </v>
      </c>
      <c r="H33" s="43" t="str">
        <f t="array" ref="H33">INDEX(기업지원수혜이력!I$2:I$16,MATCH($C$17&amp;$B33,기업지원수혜이력!$A$2:$A$16&amp;기업지원수혜이력!$C$2:$C$16,0))</f>
        <v xml:space="preserve"> </v>
      </c>
    </row>
    <row r="34" spans="1:8" ht="30" customHeight="1" x14ac:dyDescent="0.3">
      <c r="A34" s="91"/>
      <c r="B34" s="52">
        <v>7</v>
      </c>
      <c r="C34" s="49" t="str">
        <f t="array" ref="C34">INDEX(기업지원수혜이력!D$2:D$16,MATCH($C$17&amp;$B34,기업지원수혜이력!$A$2:$A$16&amp;기업지원수혜이력!$C$2:$C$16,0))</f>
        <v xml:space="preserve"> </v>
      </c>
      <c r="D34" s="49" t="str">
        <f t="array" ref="D34">INDEX(기업지원수혜이력!E$2:E$16,MATCH($C$17&amp;$B34,기업지원수혜이력!$A$2:$A$16&amp;기업지원수혜이력!$C$2:$C$16,0))</f>
        <v xml:space="preserve"> </v>
      </c>
      <c r="E34" s="49" t="str">
        <f t="array" ref="E34">INDEX(기업지원수혜이력!F$2:F$16,MATCH($C$17&amp;$B34,기업지원수혜이력!$A$2:$A$16&amp;기업지원수혜이력!$C$2:$C$16,0))</f>
        <v xml:space="preserve"> </v>
      </c>
      <c r="F34" s="49" t="str">
        <f t="array" ref="F34">INDEX(기업지원수혜이력!G$2:G$16,MATCH($C$17&amp;$B34,기업지원수혜이력!$A$2:$A$16&amp;기업지원수혜이력!$C$2:$C$16,0))</f>
        <v xml:space="preserve"> </v>
      </c>
      <c r="G34" s="49" t="str">
        <f t="array" ref="G34">INDEX(기업지원수혜이력!H$2:H$16,MATCH($C$17&amp;$B34,기업지원수혜이력!$A$2:$A$16&amp;기업지원수혜이력!$C$2:$C$16,0))</f>
        <v xml:space="preserve"> </v>
      </c>
      <c r="H34" s="43" t="str">
        <f t="array" ref="H34">INDEX(기업지원수혜이력!I$2:I$16,MATCH($C$17&amp;$B34,기업지원수혜이력!$A$2:$A$16&amp;기업지원수혜이력!$C$2:$C$16,0))</f>
        <v xml:space="preserve"> </v>
      </c>
    </row>
    <row r="35" spans="1:8" ht="30" customHeight="1" x14ac:dyDescent="0.3">
      <c r="A35" s="91"/>
      <c r="B35" s="52">
        <v>8</v>
      </c>
      <c r="C35" s="49" t="str">
        <f t="array" ref="C35">INDEX(기업지원수혜이력!D$2:D$16,MATCH($C$17&amp;$B35,기업지원수혜이력!$A$2:$A$16&amp;기업지원수혜이력!$C$2:$C$16,0))</f>
        <v xml:space="preserve"> </v>
      </c>
      <c r="D35" s="49" t="str">
        <f t="array" ref="D35">INDEX(기업지원수혜이력!E$2:E$16,MATCH($C$17&amp;$B35,기업지원수혜이력!$A$2:$A$16&amp;기업지원수혜이력!$C$2:$C$16,0))</f>
        <v xml:space="preserve"> </v>
      </c>
      <c r="E35" s="49" t="str">
        <f t="array" ref="E35">INDEX(기업지원수혜이력!F$2:F$16,MATCH($C$17&amp;$B35,기업지원수혜이력!$A$2:$A$16&amp;기업지원수혜이력!$C$2:$C$16,0))</f>
        <v xml:space="preserve"> </v>
      </c>
      <c r="F35" s="49" t="str">
        <f t="array" ref="F35">INDEX(기업지원수혜이력!G$2:G$16,MATCH($C$17&amp;$B35,기업지원수혜이력!$A$2:$A$16&amp;기업지원수혜이력!$C$2:$C$16,0))</f>
        <v xml:space="preserve"> </v>
      </c>
      <c r="G35" s="49" t="str">
        <f t="array" ref="G35">INDEX(기업지원수혜이력!H$2:H$16,MATCH($C$17&amp;$B35,기업지원수혜이력!$A$2:$A$16&amp;기업지원수혜이력!$C$2:$C$16,0))</f>
        <v xml:space="preserve"> </v>
      </c>
      <c r="H35" s="43" t="str">
        <f t="array" ref="H35">INDEX(기업지원수혜이력!I$2:I$16,MATCH($C$17&amp;$B35,기업지원수혜이력!$A$2:$A$16&amp;기업지원수혜이력!$C$2:$C$16,0))</f>
        <v xml:space="preserve"> </v>
      </c>
    </row>
    <row r="36" spans="1:8" ht="30" customHeight="1" x14ac:dyDescent="0.3">
      <c r="A36" s="91"/>
      <c r="B36" s="52">
        <v>9</v>
      </c>
      <c r="C36" s="49" t="str">
        <f t="array" ref="C36">INDEX(기업지원수혜이력!D$2:D$16,MATCH($C$17&amp;$B36,기업지원수혜이력!$A$2:$A$16&amp;기업지원수혜이력!$C$2:$C$16,0))</f>
        <v xml:space="preserve"> </v>
      </c>
      <c r="D36" s="49" t="str">
        <f t="array" ref="D36">INDEX(기업지원수혜이력!E$2:E$16,MATCH($C$17&amp;$B36,기업지원수혜이력!$A$2:$A$16&amp;기업지원수혜이력!$C$2:$C$16,0))</f>
        <v xml:space="preserve"> </v>
      </c>
      <c r="E36" s="49" t="str">
        <f t="array" ref="E36">INDEX(기업지원수혜이력!F$2:F$16,MATCH($C$17&amp;$B36,기업지원수혜이력!$A$2:$A$16&amp;기업지원수혜이력!$C$2:$C$16,0))</f>
        <v xml:space="preserve"> </v>
      </c>
      <c r="F36" s="49" t="str">
        <f t="array" ref="F36">INDEX(기업지원수혜이력!G$2:G$16,MATCH($C$17&amp;$B36,기업지원수혜이력!$A$2:$A$16&amp;기업지원수혜이력!$C$2:$C$16,0))</f>
        <v xml:space="preserve"> </v>
      </c>
      <c r="G36" s="49" t="str">
        <f t="array" ref="G36">INDEX(기업지원수혜이력!H$2:H$16,MATCH($C$17&amp;$B36,기업지원수혜이력!$A$2:$A$16&amp;기업지원수혜이력!$C$2:$C$16,0))</f>
        <v xml:space="preserve"> </v>
      </c>
      <c r="H36" s="43" t="str">
        <f t="array" ref="H36">INDEX(기업지원수혜이력!I$2:I$16,MATCH($C$17&amp;$B36,기업지원수혜이력!$A$2:$A$16&amp;기업지원수혜이력!$C$2:$C$16,0))</f>
        <v xml:space="preserve"> </v>
      </c>
    </row>
    <row r="37" spans="1:8" ht="30" customHeight="1" x14ac:dyDescent="0.3">
      <c r="A37" s="91"/>
      <c r="B37" s="52">
        <v>10</v>
      </c>
      <c r="C37" s="49" t="str">
        <f t="array" ref="C37">INDEX(기업지원수혜이력!D$2:D$16,MATCH($C$17&amp;$B37,기업지원수혜이력!$A$2:$A$16&amp;기업지원수혜이력!$C$2:$C$16,0))</f>
        <v xml:space="preserve"> </v>
      </c>
      <c r="D37" s="49" t="str">
        <f t="array" ref="D37">INDEX(기업지원수혜이력!E$2:E$16,MATCH($C$17&amp;$B37,기업지원수혜이력!$A$2:$A$16&amp;기업지원수혜이력!$C$2:$C$16,0))</f>
        <v xml:space="preserve"> </v>
      </c>
      <c r="E37" s="49" t="str">
        <f t="array" ref="E37">INDEX(기업지원수혜이력!F$2:F$16,MATCH($C$17&amp;$B37,기업지원수혜이력!$A$2:$A$16&amp;기업지원수혜이력!$C$2:$C$16,0))</f>
        <v xml:space="preserve"> </v>
      </c>
      <c r="F37" s="49" t="str">
        <f t="array" ref="F37">INDEX(기업지원수혜이력!G$2:G$16,MATCH($C$17&amp;$B37,기업지원수혜이력!$A$2:$A$16&amp;기업지원수혜이력!$C$2:$C$16,0))</f>
        <v xml:space="preserve"> </v>
      </c>
      <c r="G37" s="49" t="str">
        <f t="array" ref="G37">INDEX(기업지원수혜이력!H$2:H$16,MATCH($C$17&amp;$B37,기업지원수혜이력!$A$2:$A$16&amp;기업지원수혜이력!$C$2:$C$16,0))</f>
        <v xml:space="preserve"> </v>
      </c>
      <c r="H37" s="43" t="str">
        <f t="array" ref="H37">INDEX(기업지원수혜이력!I$2:I$16,MATCH($C$17&amp;$B37,기업지원수혜이력!$A$2:$A$16&amp;기업지원수혜이력!$C$2:$C$16,0))</f>
        <v xml:space="preserve"> </v>
      </c>
    </row>
    <row r="38" spans="1:8" ht="30" customHeight="1" x14ac:dyDescent="0.3">
      <c r="A38" s="91"/>
      <c r="B38" s="52">
        <v>11</v>
      </c>
      <c r="C38" s="49" t="str">
        <f t="array" ref="C38">INDEX(기업지원수혜이력!D$2:D$16,MATCH($C$17&amp;$B38,기업지원수혜이력!$A$2:$A$16&amp;기업지원수혜이력!$C$2:$C$16,0))</f>
        <v xml:space="preserve"> </v>
      </c>
      <c r="D38" s="49" t="str">
        <f t="array" ref="D38">INDEX(기업지원수혜이력!E$2:E$16,MATCH($C$17&amp;$B38,기업지원수혜이력!$A$2:$A$16&amp;기업지원수혜이력!$C$2:$C$16,0))</f>
        <v xml:space="preserve"> </v>
      </c>
      <c r="E38" s="49" t="str">
        <f t="array" ref="E38">INDEX(기업지원수혜이력!F$2:F$16,MATCH($C$17&amp;$B38,기업지원수혜이력!$A$2:$A$16&amp;기업지원수혜이력!$C$2:$C$16,0))</f>
        <v xml:space="preserve"> </v>
      </c>
      <c r="F38" s="49" t="str">
        <f t="array" ref="F38">INDEX(기업지원수혜이력!G$2:G$16,MATCH($C$17&amp;$B38,기업지원수혜이력!$A$2:$A$16&amp;기업지원수혜이력!$C$2:$C$16,0))</f>
        <v xml:space="preserve"> </v>
      </c>
      <c r="G38" s="49" t="str">
        <f t="array" ref="G38">INDEX(기업지원수혜이력!H$2:H$16,MATCH($C$17&amp;$B38,기업지원수혜이력!$A$2:$A$16&amp;기업지원수혜이력!$C$2:$C$16,0))</f>
        <v xml:space="preserve"> </v>
      </c>
      <c r="H38" s="43" t="str">
        <f t="array" ref="H38">INDEX(기업지원수혜이력!I$2:I$16,MATCH($C$17&amp;$B38,기업지원수혜이력!$A$2:$A$16&amp;기업지원수혜이력!$C$2:$C$16,0))</f>
        <v xml:space="preserve"> </v>
      </c>
    </row>
    <row r="39" spans="1:8" ht="30" customHeight="1" x14ac:dyDescent="0.3">
      <c r="A39" s="91"/>
      <c r="B39" s="52">
        <v>12</v>
      </c>
      <c r="C39" s="49" t="str">
        <f t="array" ref="C39">INDEX(기업지원수혜이력!D$2:D$16,MATCH($C$17&amp;$B39,기업지원수혜이력!$A$2:$A$16&amp;기업지원수혜이력!$C$2:$C$16,0))</f>
        <v xml:space="preserve"> </v>
      </c>
      <c r="D39" s="49" t="str">
        <f t="array" ref="D39">INDEX(기업지원수혜이력!E$2:E$16,MATCH($C$17&amp;$B39,기업지원수혜이력!$A$2:$A$16&amp;기업지원수혜이력!$C$2:$C$16,0))</f>
        <v xml:space="preserve"> </v>
      </c>
      <c r="E39" s="49" t="str">
        <f t="array" ref="E39">INDEX(기업지원수혜이력!F$2:F$16,MATCH($C$17&amp;$B39,기업지원수혜이력!$A$2:$A$16&amp;기업지원수혜이력!$C$2:$C$16,0))</f>
        <v xml:space="preserve"> </v>
      </c>
      <c r="F39" s="49" t="str">
        <f t="array" ref="F39">INDEX(기업지원수혜이력!G$2:G$16,MATCH($C$17&amp;$B39,기업지원수혜이력!$A$2:$A$16&amp;기업지원수혜이력!$C$2:$C$16,0))</f>
        <v xml:space="preserve"> </v>
      </c>
      <c r="G39" s="49" t="str">
        <f t="array" ref="G39">INDEX(기업지원수혜이력!H$2:H$16,MATCH($C$17&amp;$B39,기업지원수혜이력!$A$2:$A$16&amp;기업지원수혜이력!$C$2:$C$16,0))</f>
        <v xml:space="preserve"> </v>
      </c>
      <c r="H39" s="43" t="str">
        <f t="array" ref="H39">INDEX(기업지원수혜이력!I$2:I$16,MATCH($C$17&amp;$B39,기업지원수혜이력!$A$2:$A$16&amp;기업지원수혜이력!$C$2:$C$16,0))</f>
        <v xml:space="preserve"> </v>
      </c>
    </row>
    <row r="40" spans="1:8" ht="30" customHeight="1" x14ac:dyDescent="0.3">
      <c r="A40" s="91"/>
      <c r="B40" s="52">
        <v>13</v>
      </c>
      <c r="C40" s="49" t="str">
        <f t="array" ref="C40">INDEX(기업지원수혜이력!D$2:D$16,MATCH($C$17&amp;$B40,기업지원수혜이력!$A$2:$A$16&amp;기업지원수혜이력!$C$2:$C$16,0))</f>
        <v xml:space="preserve"> </v>
      </c>
      <c r="D40" s="49" t="str">
        <f t="array" ref="D40">INDEX(기업지원수혜이력!E$2:E$16,MATCH($C$17&amp;$B40,기업지원수혜이력!$A$2:$A$16&amp;기업지원수혜이력!$C$2:$C$16,0))</f>
        <v xml:space="preserve"> </v>
      </c>
      <c r="E40" s="49" t="str">
        <f t="array" ref="E40">INDEX(기업지원수혜이력!F$2:F$16,MATCH($C$17&amp;$B40,기업지원수혜이력!$A$2:$A$16&amp;기업지원수혜이력!$C$2:$C$16,0))</f>
        <v xml:space="preserve"> </v>
      </c>
      <c r="F40" s="49" t="str">
        <f t="array" ref="F40">INDEX(기업지원수혜이력!G$2:G$16,MATCH($C$17&amp;$B40,기업지원수혜이력!$A$2:$A$16&amp;기업지원수혜이력!$C$2:$C$16,0))</f>
        <v xml:space="preserve"> </v>
      </c>
      <c r="G40" s="49" t="str">
        <f t="array" ref="G40">INDEX(기업지원수혜이력!H$2:H$16,MATCH($C$17&amp;$B40,기업지원수혜이력!$A$2:$A$16&amp;기업지원수혜이력!$C$2:$C$16,0))</f>
        <v xml:space="preserve"> </v>
      </c>
      <c r="H40" s="43" t="str">
        <f t="array" ref="H40">INDEX(기업지원수혜이력!I$2:I$16,MATCH($C$17&amp;$B40,기업지원수혜이력!$A$2:$A$16&amp;기업지원수혜이력!$C$2:$C$16,0))</f>
        <v xml:space="preserve"> </v>
      </c>
    </row>
    <row r="41" spans="1:8" ht="30" customHeight="1" x14ac:dyDescent="0.3">
      <c r="A41" s="91"/>
      <c r="B41" s="52">
        <v>14</v>
      </c>
      <c r="C41" s="49" t="str">
        <f t="array" ref="C41">INDEX(기업지원수혜이력!D$2:D$16,MATCH($C$17&amp;$B41,기업지원수혜이력!$A$2:$A$16&amp;기업지원수혜이력!$C$2:$C$16,0))</f>
        <v xml:space="preserve"> </v>
      </c>
      <c r="D41" s="49" t="str">
        <f t="array" ref="D41">INDEX(기업지원수혜이력!E$2:E$16,MATCH($C$17&amp;$B41,기업지원수혜이력!$A$2:$A$16&amp;기업지원수혜이력!$C$2:$C$16,0))</f>
        <v xml:space="preserve"> </v>
      </c>
      <c r="E41" s="49" t="str">
        <f t="array" ref="E41">INDEX(기업지원수혜이력!F$2:F$16,MATCH($C$17&amp;$B41,기업지원수혜이력!$A$2:$A$16&amp;기업지원수혜이력!$C$2:$C$16,0))</f>
        <v xml:space="preserve"> </v>
      </c>
      <c r="F41" s="49" t="str">
        <f t="array" ref="F41">INDEX(기업지원수혜이력!G$2:G$16,MATCH($C$17&amp;$B41,기업지원수혜이력!$A$2:$A$16&amp;기업지원수혜이력!$C$2:$C$16,0))</f>
        <v xml:space="preserve"> </v>
      </c>
      <c r="G41" s="49" t="str">
        <f t="array" ref="G41">INDEX(기업지원수혜이력!H$2:H$16,MATCH($C$17&amp;$B41,기업지원수혜이력!$A$2:$A$16&amp;기업지원수혜이력!$C$2:$C$16,0))</f>
        <v xml:space="preserve"> </v>
      </c>
      <c r="H41" s="43" t="str">
        <f t="array" ref="H41">INDEX(기업지원수혜이력!I$2:I$16,MATCH($C$17&amp;$B41,기업지원수혜이력!$A$2:$A$16&amp;기업지원수혜이력!$C$2:$C$16,0))</f>
        <v xml:space="preserve"> </v>
      </c>
    </row>
    <row r="42" spans="1:8" ht="30" customHeight="1" x14ac:dyDescent="0.3">
      <c r="A42" s="106"/>
      <c r="B42" s="53">
        <v>15</v>
      </c>
      <c r="C42" s="54" t="str">
        <f t="array" ref="C42">INDEX(기업지원수혜이력!D$2:D$16,MATCH($C$17&amp;$B42,기업지원수혜이력!$A$2:$A$16&amp;기업지원수혜이력!$C$2:$C$16,0))</f>
        <v xml:space="preserve"> </v>
      </c>
      <c r="D42" s="54" t="str">
        <f t="array" ref="D42">INDEX(기업지원수혜이력!E$2:E$16,MATCH($C$17&amp;$B42,기업지원수혜이력!$A$2:$A$16&amp;기업지원수혜이력!$C$2:$C$16,0))</f>
        <v xml:space="preserve"> </v>
      </c>
      <c r="E42" s="54" t="str">
        <f t="array" ref="E42">INDEX(기업지원수혜이력!F$2:F$16,MATCH($C$17&amp;$B42,기업지원수혜이력!$A$2:$A$16&amp;기업지원수혜이력!$C$2:$C$16,0))</f>
        <v xml:space="preserve"> </v>
      </c>
      <c r="F42" s="54" t="str">
        <f t="array" ref="F42">INDEX(기업지원수혜이력!G$2:G$16,MATCH($C$17&amp;$B42,기업지원수혜이력!$A$2:$A$16&amp;기업지원수혜이력!$C$2:$C$16,0))</f>
        <v xml:space="preserve"> </v>
      </c>
      <c r="G42" s="54" t="str">
        <f t="array" ref="G42">INDEX(기업지원수혜이력!H$2:H$16,MATCH($C$17&amp;$B42,기업지원수혜이력!$A$2:$A$16&amp;기업지원수혜이력!$C$2:$C$16,0))</f>
        <v xml:space="preserve"> </v>
      </c>
      <c r="H42" s="55" t="str">
        <f t="array" ref="H42">INDEX(기업지원수혜이력!I$2:I$16,MATCH($C$17&amp;$B42,기업지원수혜이력!$A$2:$A$16&amp;기업지원수혜이력!$C$2:$C$16,0))</f>
        <v xml:space="preserve"> </v>
      </c>
    </row>
    <row r="43" spans="1:8" ht="30" customHeight="1" x14ac:dyDescent="0.3">
      <c r="A43" s="56"/>
      <c r="B43" s="57"/>
      <c r="C43" s="57"/>
      <c r="D43" s="57"/>
      <c r="E43" s="57"/>
      <c r="F43" s="57"/>
      <c r="G43" s="57"/>
      <c r="H43" s="58"/>
    </row>
    <row r="44" spans="1:8" ht="30" customHeight="1" x14ac:dyDescent="0.3">
      <c r="A44" s="107" t="s">
        <v>175</v>
      </c>
      <c r="B44" s="108"/>
      <c r="C44" s="108"/>
      <c r="D44" s="108"/>
      <c r="E44" s="108"/>
      <c r="F44" s="108"/>
      <c r="G44" s="108"/>
      <c r="H44" s="109"/>
    </row>
    <row r="45" spans="1:8" ht="30" customHeight="1" x14ac:dyDescent="0.3">
      <c r="A45" s="107"/>
      <c r="B45" s="108"/>
      <c r="C45" s="108"/>
      <c r="D45" s="108"/>
      <c r="E45" s="108"/>
      <c r="F45" s="108"/>
      <c r="G45" s="108"/>
      <c r="H45" s="109"/>
    </row>
    <row r="46" spans="1:8" ht="30" customHeight="1" x14ac:dyDescent="0.3">
      <c r="A46" s="65"/>
      <c r="B46" s="59"/>
      <c r="C46" s="59"/>
      <c r="D46" s="59"/>
      <c r="E46" s="59"/>
      <c r="F46" s="59"/>
      <c r="G46" s="59"/>
      <c r="H46" s="60"/>
    </row>
    <row r="47" spans="1:8" ht="30" customHeight="1" x14ac:dyDescent="0.3">
      <c r="A47" s="61"/>
      <c r="B47" s="62"/>
      <c r="C47" s="62"/>
      <c r="D47" s="115">
        <f ca="1">TODAY()</f>
        <v>42503</v>
      </c>
      <c r="E47" s="115"/>
      <c r="F47" s="62"/>
      <c r="G47" s="62"/>
      <c r="H47" s="63"/>
    </row>
    <row r="48" spans="1:8" ht="30" customHeight="1" x14ac:dyDescent="0.3">
      <c r="A48" s="65"/>
      <c r="B48" s="59"/>
      <c r="C48" s="59"/>
      <c r="D48" s="59"/>
      <c r="E48" s="59"/>
      <c r="F48" s="59"/>
      <c r="G48" s="59"/>
      <c r="H48" s="60"/>
    </row>
    <row r="49" spans="1:8" ht="30" customHeight="1" x14ac:dyDescent="0.3">
      <c r="A49" s="65"/>
      <c r="B49" s="59"/>
      <c r="C49" s="59"/>
      <c r="D49" s="59"/>
      <c r="E49" s="59"/>
      <c r="F49" s="64" t="s">
        <v>176</v>
      </c>
      <c r="G49" s="71" t="str">
        <f>VLOOKUP($C$17,신청기업정보!$A$5:$AN$5,2,0)</f>
        <v>가나다</v>
      </c>
      <c r="H49" s="60"/>
    </row>
    <row r="50" spans="1:8" ht="30" customHeight="1" x14ac:dyDescent="0.3">
      <c r="A50" s="65"/>
      <c r="B50" s="59"/>
      <c r="C50" s="59"/>
      <c r="D50" s="59"/>
      <c r="E50" s="59"/>
      <c r="F50" s="64" t="s">
        <v>177</v>
      </c>
      <c r="G50" s="71" t="str">
        <f>VLOOKUP($C$17,신청기업정보!$A$5:$AN$5,5,0)</f>
        <v>유시진</v>
      </c>
      <c r="H50" s="60" t="s">
        <v>178</v>
      </c>
    </row>
    <row r="51" spans="1:8" ht="30" customHeight="1" x14ac:dyDescent="0.3">
      <c r="A51" s="65"/>
      <c r="B51" s="59"/>
      <c r="C51" s="59"/>
      <c r="D51" s="59"/>
      <c r="E51" s="59"/>
      <c r="F51" s="59"/>
      <c r="G51" s="59"/>
      <c r="H51" s="60"/>
    </row>
    <row r="52" spans="1:8" ht="30" customHeight="1" x14ac:dyDescent="0.3">
      <c r="A52" s="110" t="s">
        <v>179</v>
      </c>
      <c r="B52" s="111"/>
      <c r="C52" s="111"/>
      <c r="D52" s="111"/>
      <c r="E52" s="111"/>
      <c r="F52" s="111"/>
      <c r="G52" s="111"/>
      <c r="H52" s="112"/>
    </row>
    <row r="53" spans="1:8" ht="30" customHeight="1" x14ac:dyDescent="0.3">
      <c r="A53" s="66"/>
      <c r="B53" s="67"/>
      <c r="C53" s="67"/>
      <c r="D53" s="67"/>
      <c r="E53" s="67"/>
      <c r="F53" s="67"/>
      <c r="G53" s="67"/>
      <c r="H53" s="68"/>
    </row>
  </sheetData>
  <mergeCells count="20">
    <mergeCell ref="F26:G26"/>
    <mergeCell ref="A21:A24"/>
    <mergeCell ref="A27:A42"/>
    <mergeCell ref="A44:H45"/>
    <mergeCell ref="A52:H52"/>
    <mergeCell ref="A25:A26"/>
    <mergeCell ref="B25:C25"/>
    <mergeCell ref="B26:C26"/>
    <mergeCell ref="D25:E25"/>
    <mergeCell ref="D26:E26"/>
    <mergeCell ref="D47:E47"/>
    <mergeCell ref="F25:G25"/>
    <mergeCell ref="A1:H2"/>
    <mergeCell ref="A4:A14"/>
    <mergeCell ref="A15:A19"/>
    <mergeCell ref="B3:H3"/>
    <mergeCell ref="F15:F16"/>
    <mergeCell ref="F17:F18"/>
    <mergeCell ref="G17:H18"/>
    <mergeCell ref="F19:H19"/>
  </mergeCells>
  <phoneticPr fontId="1" type="noConversion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작성방법</vt:lpstr>
      <vt:lpstr>지원프로그램(TP)</vt:lpstr>
      <vt:lpstr>신청기업정보</vt:lpstr>
      <vt:lpstr>신청프로그램</vt:lpstr>
      <vt:lpstr>기업지원수혜이력</vt:lpstr>
      <vt:lpstr>신청양식(출력용)</vt:lpstr>
      <vt:lpstr>'신청양식(출력용)'!Print_Area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SAMSUNG</cp:lastModifiedBy>
  <cp:lastPrinted>2016-05-03T11:59:36Z</cp:lastPrinted>
  <dcterms:created xsi:type="dcterms:W3CDTF">2016-04-26T13:09:40Z</dcterms:created>
  <dcterms:modified xsi:type="dcterms:W3CDTF">2016-05-13T08:50:38Z</dcterms:modified>
</cp:coreProperties>
</file>